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Données à saisir" sheetId="1" r:id="rId4"/>
    <sheet name="Plan financier à imprimer" sheetId="2" r:id="rId5"/>
  </sheets>
</workbook>
</file>

<file path=xl/sharedStrings.xml><?xml version="1.0" encoding="utf-8"?>
<sst xmlns="http://schemas.openxmlformats.org/spreadsheetml/2006/main" uniqueCount="349">
  <si>
    <t>Saisissez dans cet onglet toutes les données de votre projet</t>
  </si>
  <si>
    <t>Le plan financier apparaitra dans l'onglet suivant</t>
  </si>
  <si>
    <t>Micro-entreprise</t>
  </si>
  <si>
    <t>Oui</t>
  </si>
  <si>
    <t>Marchandises (y compris hébergement et restauration)</t>
  </si>
  <si>
    <t>Impôt sur le revenu</t>
  </si>
  <si>
    <t>Renseignez les cases VERTES uniquement :</t>
  </si>
  <si>
    <t>Entreprise individuelle au réel (IR)</t>
  </si>
  <si>
    <t>Non</t>
  </si>
  <si>
    <t>Services</t>
  </si>
  <si>
    <t>Impôt sur les sociétés</t>
  </si>
  <si>
    <t>EURL (IS)</t>
  </si>
  <si>
    <t>Mixte</t>
  </si>
  <si>
    <t>Prénom, nom :</t>
  </si>
  <si>
    <t>SARL (IS)</t>
  </si>
  <si>
    <t>Intitulé de votre projet :</t>
  </si>
  <si>
    <t>Nom de votre projet ou description de votre activité</t>
  </si>
  <si>
    <t>SAS (IS)</t>
  </si>
  <si>
    <t>Votre statut juridique :</t>
  </si>
  <si>
    <t>Eurl (IS)</t>
  </si>
  <si>
    <r>
      <rPr>
        <i val="1"/>
        <sz val="11"/>
        <color indexed="8"/>
        <rFont val="Calibri"/>
      </rPr>
      <t xml:space="preserve">Sélectionnez dans la liste déroulante </t>
    </r>
    <r>
      <rPr>
        <b val="1"/>
        <i val="1"/>
        <sz val="11"/>
        <color indexed="15"/>
        <rFont val="Calibri"/>
      </rPr>
      <t>(obligatoire)</t>
    </r>
  </si>
  <si>
    <t>SASU (IS)</t>
  </si>
  <si>
    <t>Votre numéro de téléphone :</t>
  </si>
  <si>
    <t>Votre adresse e-mail :</t>
  </si>
  <si>
    <t>Votre ville ou commune d'activité :</t>
  </si>
  <si>
    <t>IR</t>
  </si>
  <si>
    <t>Vente de marchandises ou de services ?</t>
  </si>
  <si>
    <t>IS</t>
  </si>
  <si>
    <t>1) Vos besoins de démarrage :</t>
  </si>
  <si>
    <r>
      <rPr>
        <i val="1"/>
        <sz val="11"/>
        <color indexed="8"/>
        <rFont val="Calibri"/>
      </rPr>
      <t xml:space="preserve">Listez toutes les dépenses ou investissements que vous devrez faire </t>
    </r>
    <r>
      <rPr>
        <i val="1"/>
        <u val="single"/>
        <sz val="11"/>
        <color indexed="8"/>
        <rFont val="Calibri"/>
      </rPr>
      <t xml:space="preserve">avant même de démarrer l’activité, </t>
    </r>
    <r>
      <rPr>
        <i val="1"/>
        <u val="single"/>
        <sz val="11"/>
        <color indexed="15"/>
        <rFont val="Calibri"/>
      </rPr>
      <t>en hors taxes (ou TTC si vous n'êtes pas soumis à la TVA)</t>
    </r>
  </si>
  <si>
    <t>Montant</t>
  </si>
  <si>
    <t xml:space="preserve">Frais d’établissement </t>
  </si>
  <si>
    <t>Ce sont les frais de création de l’entreprise (formalités)</t>
  </si>
  <si>
    <t>Frais d’ouverture de compteurs</t>
  </si>
  <si>
    <t>Compteurs d'eau, électricité, gaz…</t>
  </si>
  <si>
    <t>Logiciels, formations</t>
  </si>
  <si>
    <t>Dépôt marque, brevet, modèle</t>
  </si>
  <si>
    <t>Frais de dépôt ou d’enregistrement</t>
  </si>
  <si>
    <t>Droits d’entrée</t>
  </si>
  <si>
    <t>Par exemple pour intégrer un réseau de franchise</t>
  </si>
  <si>
    <t>Achat fonds de commerce ou parts</t>
  </si>
  <si>
    <t>Dans le cas d'une reprise</t>
  </si>
  <si>
    <t>Droit au bail</t>
  </si>
  <si>
    <t>Caution ou dépôt de garantie</t>
  </si>
  <si>
    <t>Frais de dossier</t>
  </si>
  <si>
    <t>Pour la signature de contrats de prêt</t>
  </si>
  <si>
    <t>Frais de notaire ou d’avocat</t>
  </si>
  <si>
    <t>Pour la signature des contrats et baux commerciaux</t>
  </si>
  <si>
    <t>Enseigne et éléments de communication</t>
  </si>
  <si>
    <t>Cartes de visite, brochures, logo, site internet, éléments graphiques</t>
  </si>
  <si>
    <t>Achat immobilier</t>
  </si>
  <si>
    <t>Acquisition d'immeuble</t>
  </si>
  <si>
    <t>Travaux et aménagement intérieur</t>
  </si>
  <si>
    <t>Pour l'aménagement du local</t>
  </si>
  <si>
    <t>Matériel, décoration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</si>
  <si>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</si>
  <si>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</si>
  <si>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</si>
  <si>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</si>
  <si>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</si>
  <si>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Trésorerie de départ</t>
  </si>
  <si>
    <t>Somme d’argent gardée en prévision du démarrage de l’activité pour financer le cycle d'exploitation</t>
  </si>
  <si>
    <t>TOTAL</t>
  </si>
  <si>
    <t xml:space="preserve">  Durée d'amortissement des investissements :</t>
  </si>
  <si>
    <r>
      <rPr>
        <i val="1"/>
        <sz val="11"/>
        <color indexed="8"/>
        <rFont val="Calibri"/>
      </rPr>
      <t xml:space="preserve"> (</t>
    </r>
    <r>
      <rPr>
        <b val="1"/>
        <i val="1"/>
        <u val="single"/>
        <sz val="11"/>
        <color indexed="15"/>
        <rFont val="Calibri"/>
      </rPr>
      <t>obligatoire</t>
    </r>
    <r>
      <rPr>
        <i val="1"/>
        <sz val="11"/>
        <color indexed="15"/>
        <rFont val="Calibri"/>
      </rPr>
      <t xml:space="preserve"> ;</t>
    </r>
    <r>
      <rPr>
        <i val="1"/>
        <sz val="11"/>
        <color indexed="8"/>
        <rFont val="Calibri"/>
      </rPr>
      <t xml:space="preserve"> durée de vie des acquisitions de départ, en années)</t>
    </r>
  </si>
  <si>
    <t>Montant à amortir</t>
  </si>
  <si>
    <t>Année 1</t>
  </si>
  <si>
    <t>Année 2</t>
  </si>
  <si>
    <t>Année 3</t>
  </si>
  <si>
    <t>Année 4</t>
  </si>
  <si>
    <t>Année 5</t>
  </si>
  <si>
    <t>Année 6</t>
  </si>
  <si>
    <t>Année 7</t>
  </si>
  <si>
    <t>Année 8</t>
  </si>
  <si>
    <t>Année 9</t>
  </si>
  <si>
    <t>Année 10</t>
  </si>
  <si>
    <r>
      <rPr>
        <sz val="11"/>
        <color indexed="8"/>
        <rFont val="Calibri"/>
      </rPr>
      <t xml:space="preserve">Frais d’établissement </t>
    </r>
  </si>
  <si>
    <r>
      <rPr>
        <sz val="11"/>
        <color indexed="8"/>
        <rFont val="Calibri"/>
      </rPr>
      <t>Logiciels, formations</t>
    </r>
  </si>
  <si>
    <r>
      <rPr>
        <sz val="11"/>
        <color indexed="8"/>
        <rFont val="Calibri"/>
      </rPr>
      <t>Droits d’entrée</t>
    </r>
  </si>
  <si>
    <r>
      <rPr>
        <sz val="11"/>
        <color indexed="8"/>
        <rFont val="Calibri"/>
      </rPr>
      <t>Frais de dossier</t>
    </r>
  </si>
  <si>
    <r>
      <rPr>
        <sz val="11"/>
        <color indexed="8"/>
        <rFont val="Calibri"/>
      </rPr>
      <t>Frais de notaire ou d’avocat</t>
    </r>
  </si>
  <si>
    <r>
      <rPr>
        <sz val="11"/>
        <color indexed="8"/>
        <rFont val="Calibri"/>
      </rPr>
      <t>Enseigne et éléments de communication</t>
    </r>
  </si>
  <si>
    <r>
      <rPr>
        <sz val="11"/>
        <color indexed="8"/>
        <rFont val="Calibri"/>
      </rPr>
      <t>Achat immobilier</t>
    </r>
  </si>
  <si>
    <r>
      <rPr>
        <sz val="11"/>
        <color indexed="8"/>
        <rFont val="Calibri"/>
      </rPr>
      <t>Travaux et aménagement intérieur</t>
    </r>
  </si>
  <si>
    <r>
      <rPr>
        <sz val="11"/>
        <color indexed="8"/>
        <rFont val="Calibri"/>
      </rPr>
      <t>Matériel, décoration</t>
    </r>
  </si>
  <si>
    <r>
      <rPr>
        <sz val="11"/>
        <color indexed="8"/>
        <rFont val="Calibri"/>
      </rPr>
      <t>Matériel de bureau</t>
    </r>
  </si>
  <si>
    <t>2) Le financement de vos besoins de démarrage :</t>
  </si>
  <si>
    <t>Apport personnel ou familial</t>
  </si>
  <si>
    <t>Apports en nature (en valeur)</t>
  </si>
  <si>
    <t>(saisir taux)</t>
  </si>
  <si>
    <t>(saisir la durée en mois)</t>
  </si>
  <si>
    <t>Prêt bancaire</t>
  </si>
  <si>
    <t>supprimer si inutile</t>
  </si>
  <si>
    <t>Subvention</t>
  </si>
  <si>
    <t>Autre financement</t>
  </si>
  <si>
    <t>Analyse linéaire</t>
  </si>
  <si>
    <t>mensualité</t>
  </si>
  <si>
    <t>total à rembourser</t>
  </si>
  <si>
    <t>principal mensuel</t>
  </si>
  <si>
    <t>Intérêt / mois</t>
  </si>
  <si>
    <t>Intérêts sur toute la durée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</si>
  <si>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</si>
  <si>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</si>
  <si>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</si>
  <si>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</si>
  <si>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</si>
  <si>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</si>
  <si>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Montant prêt n°1</t>
  </si>
  <si>
    <t>Montant prêt n°2</t>
  </si>
  <si>
    <t>Montant prêt n°3</t>
  </si>
  <si>
    <t>3) Vos charges fixes :</t>
  </si>
  <si>
    <r>
      <rPr>
        <i val="1"/>
        <sz val="11"/>
        <color indexed="8"/>
        <rFont val="Calibri"/>
      </rPr>
      <t xml:space="preserve">Listez vos charges courantes récurrentes, </t>
    </r>
    <r>
      <rPr>
        <i val="1"/>
        <u val="single"/>
        <sz val="11"/>
        <color indexed="15"/>
        <rFont val="Calibri"/>
      </rPr>
      <t>en hors taxe (ou TTC si vous n'êtes pas soumis à la TVA).</t>
    </r>
  </si>
  <si>
    <t>Montant année 1</t>
  </si>
  <si>
    <t>Montant année 2</t>
  </si>
  <si>
    <t>Montant année 3</t>
  </si>
  <si>
    <t>Assurances</t>
  </si>
  <si>
    <t>Téléphone, internet</t>
  </si>
  <si>
    <t>Autres abonnements</t>
  </si>
  <si>
    <t>Carburant, transports</t>
  </si>
  <si>
    <t>Frais de déplacement et hébergement</t>
  </si>
  <si>
    <t>Eau, électricité, gaz</t>
  </si>
  <si>
    <t>Mutuelle</t>
  </si>
  <si>
    <t>Fournitures diverses</t>
  </si>
  <si>
    <t>Entretien matériel et vêtements</t>
  </si>
  <si>
    <t>Nettoyage des locaux</t>
  </si>
  <si>
    <t>Budget publicité et communication</t>
  </si>
  <si>
    <t>Loyer et charges locatives</t>
  </si>
  <si>
    <t>Expert comptable, avocats</t>
  </si>
  <si>
    <t>Frais bancaires et terminal carte bleue</t>
  </si>
  <si>
    <t>Taxes, CFE</t>
  </si>
  <si>
    <t>CFE = cotisation foncière des entreprises</t>
  </si>
  <si>
    <t>Autres charges (inscrire libellé ci-dessous) :</t>
  </si>
  <si>
    <t xml:space="preserve">- </t>
  </si>
  <si>
    <t>4) Votre chiffre d'affaires de la première année :</t>
  </si>
  <si>
    <r>
      <rPr>
        <i val="1"/>
        <sz val="11"/>
        <color indexed="8"/>
        <rFont val="Calibri"/>
      </rPr>
      <t>Prévoyez ici le chiffre d'affaires de votre activité (</t>
    </r>
    <r>
      <rPr>
        <i val="1"/>
        <u val="single"/>
        <sz val="11"/>
        <color indexed="15"/>
        <rFont val="Calibri"/>
      </rPr>
      <t>hors taxes</t>
    </r>
    <r>
      <rPr>
        <i val="1"/>
        <sz val="11"/>
        <color indexed="8"/>
        <rFont val="Calibri"/>
      </rPr>
      <t>).</t>
    </r>
  </si>
  <si>
    <r>
      <rPr>
        <b val="1"/>
        <sz val="14"/>
        <color indexed="8"/>
        <rFont val="Calibri"/>
      </rPr>
      <t xml:space="preserve">Année 1 - </t>
    </r>
    <r>
      <rPr>
        <b val="1"/>
        <u val="single"/>
        <sz val="14"/>
        <color indexed="15"/>
        <rFont val="Calibri"/>
      </rPr>
      <t>Vente de marchandises</t>
    </r>
  </si>
  <si>
    <t>Nombre de jours travaillés</t>
  </si>
  <si>
    <t>Chiffre d'affaires moyen / jour</t>
  </si>
  <si>
    <t>Chiffre d'affaires mensuel</t>
  </si>
  <si>
    <r>
      <rPr>
        <b val="1"/>
        <sz val="14"/>
        <color indexed="8"/>
        <rFont val="Calibri"/>
      </rPr>
      <t xml:space="preserve">Année 1 - </t>
    </r>
    <r>
      <rPr>
        <b val="1"/>
        <u val="single"/>
        <sz val="14"/>
        <color indexed="15"/>
        <rFont val="Calibri"/>
      </rPr>
      <t>Services</t>
    </r>
  </si>
  <si>
    <t>Mois 1</t>
  </si>
  <si>
    <t>Mois 2</t>
  </si>
  <si>
    <t>Mois 3</t>
  </si>
  <si>
    <t>Mois 4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</si>
  <si>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</si>
  <si>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</si>
  <si>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</si>
  <si>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</si>
  <si>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</si>
  <si>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</si>
  <si>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</si>
  <si>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</si>
  <si>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 xml:space="preserve">  Pourcentage d'augmentation du chiffre d'affaire entre l'année 1 et l'année 2 :</t>
  </si>
  <si>
    <t>% d'augmentation du chiffre d'affaire entre l'année 1 et l'année 2 :</t>
  </si>
  <si>
    <t xml:space="preserve">  Pourcentage d'augmentation du chiffre d'affaire entre l'année 2 et l'année 3 :</t>
  </si>
  <si>
    <t>% d'augmentation du chiffre d'affaire entre l'année 2 et l'année 3 :</t>
  </si>
  <si>
    <t>5) Vos charges variables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</si>
  <si>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</si>
  <si>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Quel est, en % du prix de vente, le coût d'achat de vos marchandises ?</t>
  </si>
  <si>
    <t xml:space="preserve"> (concerne uniquement le chiffre d'affaires vente de marchandises)</t>
  </si>
  <si>
    <t>6) Votre besoin en fonds de roulement :</t>
  </si>
  <si>
    <r>
      <rPr>
        <sz val="11"/>
        <color indexed="8"/>
        <rFont val="Calibri"/>
      </rPr>
      <t xml:space="preserve">Durée moyenne des crédits accordés aux clients </t>
    </r>
    <r>
      <rPr>
        <b val="1"/>
        <sz val="11"/>
        <color indexed="8"/>
        <rFont val="Calibri"/>
      </rPr>
      <t>en jours</t>
    </r>
  </si>
  <si>
    <t xml:space="preserve"> (temps qu'un client met pour vous payer)</t>
  </si>
  <si>
    <r>
      <rPr>
        <sz val="11"/>
        <color indexed="8"/>
        <rFont val="Calibri"/>
      </rPr>
      <t xml:space="preserve">Durée moyenne des dettes fournisseurs </t>
    </r>
    <r>
      <rPr>
        <b val="1"/>
        <sz val="11"/>
        <color indexed="8"/>
        <rFont val="Calibri"/>
      </rPr>
      <t>en jours</t>
    </r>
  </si>
  <si>
    <t xml:space="preserve"> (temps que vous mettez pour payer un fournisseur)</t>
  </si>
  <si>
    <t>7) Salaires employés et rémunération chef d'entreprise</t>
  </si>
  <si>
    <r>
      <rPr>
        <sz val="11"/>
        <color indexed="8"/>
        <rFont val="Calibri"/>
      </rPr>
      <t xml:space="preserve">Salaires employés </t>
    </r>
    <r>
      <rPr>
        <b val="1"/>
        <sz val="11"/>
        <color indexed="8"/>
        <rFont val="Calibri"/>
      </rPr>
      <t>(net)</t>
    </r>
  </si>
  <si>
    <r>
      <rPr>
        <i val="1"/>
        <sz val="10"/>
        <color indexed="8"/>
        <rFont val="Calibri"/>
      </rPr>
      <t xml:space="preserve">  (saisir des chiffres </t>
    </r>
    <r>
      <rPr>
        <i val="1"/>
        <u val="single"/>
        <sz val="10"/>
        <color indexed="8"/>
        <rFont val="Calibri"/>
      </rPr>
      <t>annuels</t>
    </r>
    <r>
      <rPr>
        <i val="1"/>
        <sz val="10"/>
        <color indexed="8"/>
        <rFont val="Calibri"/>
      </rPr>
      <t>)</t>
    </r>
  </si>
  <si>
    <r>
      <rPr>
        <sz val="11"/>
        <color indexed="8"/>
        <rFont val="Calibri"/>
      </rPr>
      <t xml:space="preserve">Rémunération </t>
    </r>
    <r>
      <rPr>
        <b val="1"/>
        <sz val="11"/>
        <color indexed="8"/>
        <rFont val="Calibri"/>
      </rPr>
      <t>nette</t>
    </r>
    <r>
      <rPr>
        <sz val="11"/>
        <color indexed="8"/>
        <rFont val="Calibri"/>
      </rPr>
      <t xml:space="preserve"> dirigeant(s)</t>
    </r>
  </si>
  <si>
    <t>Le(s) dirigeant(s) bénéficient-ils de l'ACCRE ?</t>
  </si>
  <si>
    <r>
      <rPr>
        <i val="1"/>
        <sz val="11"/>
        <color indexed="8"/>
        <rFont val="Calibri"/>
      </rPr>
      <t xml:space="preserve">   sélectionnez dans la liste de choix </t>
    </r>
    <r>
      <rPr>
        <b val="1"/>
        <i val="1"/>
        <sz val="11"/>
        <color indexed="15"/>
        <rFont val="Calibri"/>
      </rPr>
      <t>(obligatoire)</t>
    </r>
  </si>
  <si>
    <r>
      <rPr>
        <b val="1"/>
        <sz val="11"/>
        <color indexed="8"/>
        <rFont val="Calibri"/>
      </rPr>
      <t xml:space="preserve">Calcul des charges sociales </t>
    </r>
    <r>
      <rPr>
        <b val="1"/>
        <sz val="11"/>
        <color indexed="15"/>
        <rFont val="Calibri"/>
      </rPr>
      <t>sans ACCRE</t>
    </r>
  </si>
  <si>
    <r>
      <rPr>
        <b val="1"/>
        <sz val="11"/>
        <color indexed="8"/>
        <rFont val="Calibri"/>
      </rPr>
      <t>Calcul des charges sociales avec</t>
    </r>
    <r>
      <rPr>
        <b val="1"/>
        <sz val="11"/>
        <color indexed="15"/>
        <rFont val="Calibri"/>
      </rPr>
      <t xml:space="preserve"> ACCRE</t>
    </r>
  </si>
  <si>
    <t>Employés</t>
  </si>
  <si>
    <t>MARCHAN</t>
  </si>
  <si>
    <t>SERVICES</t>
  </si>
  <si>
    <t>Total charges dirigeant (somme.si)</t>
  </si>
  <si>
    <t>8) Contrôle de votre seuil de rentabilité :</t>
  </si>
  <si>
    <t>1ère année</t>
  </si>
  <si>
    <t>D'après les éléments que vous avez indiqués, votre projet est :</t>
  </si>
  <si>
    <t>Non rentable</t>
  </si>
  <si>
    <t xml:space="preserve">  Veuillez améliorer vos chiffres !</t>
  </si>
  <si>
    <t>9) Contrôle du niveau de votre trésorerie de départ :</t>
  </si>
  <si>
    <t>D'après les éléments que vous avez indiqués, votre trésorerie de départ est :</t>
  </si>
  <si>
    <t>Adéquate</t>
  </si>
  <si>
    <r>
      <rPr>
        <b val="1"/>
        <sz val="20"/>
        <color indexed="15"/>
        <rFont val="Calibri"/>
      </rPr>
      <t xml:space="preserve">10) Visualisez et imprimez votre plan financier : </t>
    </r>
    <r>
      <rPr>
        <b val="1"/>
        <u val="single"/>
        <sz val="20"/>
        <color indexed="15"/>
        <rFont val="Calibri"/>
      </rPr>
      <t>voir onglet suivant</t>
    </r>
  </si>
  <si>
    <t>Investissements et financements</t>
  </si>
  <si>
    <t>Salaires et charges sociales</t>
  </si>
  <si>
    <t>Compte de résultats prévisionnel sur 3 ans</t>
  </si>
  <si>
    <t>Soldes intermédiaires de gestion</t>
  </si>
  <si>
    <t>Seuil de rentabilité économique</t>
  </si>
  <si>
    <t>Plan de financement à trois ans</t>
  </si>
  <si>
    <t>Budget prévisionnel de trésorerie</t>
  </si>
  <si>
    <t>Budget prévisionnel de trésorerie (suite)</t>
  </si>
  <si>
    <t>Projet :</t>
  </si>
  <si>
    <t>Hors TVA</t>
  </si>
  <si>
    <t>Porteur de projet :</t>
  </si>
  <si>
    <t xml:space="preserve"> INVESTISSEMENTS</t>
  </si>
  <si>
    <t>Montant € hors taxes</t>
  </si>
  <si>
    <t>Statut juridique :</t>
  </si>
  <si>
    <r>
      <rPr>
        <sz val="11"/>
        <color indexed="8"/>
        <rFont val="Calibri"/>
      </rPr>
      <t>Eurl (IS)</t>
    </r>
  </si>
  <si>
    <t>Bénéfice de l'Accre :</t>
  </si>
  <si>
    <r>
      <rPr>
        <sz val="11"/>
        <color indexed="8"/>
        <rFont val="Calibri"/>
      </rPr>
      <t>Non</t>
    </r>
  </si>
  <si>
    <t xml:space="preserve"> Produits d'exploitation</t>
  </si>
  <si>
    <t>Statut social du (des) dirigeant(s) :</t>
  </si>
  <si>
    <t>Travailleur non salarié</t>
  </si>
  <si>
    <t>Chiffre d'affaires HT vente de marchandises</t>
  </si>
  <si>
    <t>%</t>
  </si>
  <si>
    <t xml:space="preserve"> Ventes + Production réelle</t>
  </si>
  <si>
    <t>Première année</t>
  </si>
  <si>
    <t>Immobilisations incorporelles</t>
  </si>
  <si>
    <t>Chiffre d'affaires HT services</t>
  </si>
  <si>
    <t>Achats consommés</t>
  </si>
  <si>
    <r>
      <rPr>
        <i val="1"/>
        <sz val="11"/>
        <color indexed="8"/>
        <rFont val="Calibri"/>
      </rPr>
      <t xml:space="preserve">Frais d’établissement </t>
    </r>
  </si>
  <si>
    <t xml:space="preserve"> Charges d'exploitation</t>
  </si>
  <si>
    <t>Chiffre d'affaires</t>
  </si>
  <si>
    <t>Total des coûts variables</t>
  </si>
  <si>
    <t>Etude financière 
prévisionnelle sur 3 ans</t>
  </si>
  <si>
    <r>
      <rPr>
        <i val="1"/>
        <sz val="11"/>
        <color indexed="8"/>
        <rFont val="Calibri"/>
      </rPr>
      <t>Frais d’ouverture de compteurs</t>
    </r>
  </si>
  <si>
    <t>Ventes + production réelle</t>
  </si>
  <si>
    <t>Marge sur coûts variables</t>
  </si>
  <si>
    <t xml:space="preserve">   Immobilisations</t>
  </si>
  <si>
    <r>
      <rPr>
        <i val="1"/>
        <sz val="11"/>
        <color indexed="8"/>
        <rFont val="Calibri"/>
      </rPr>
      <t>Logiciels, formations</t>
    </r>
  </si>
  <si>
    <t>Rémunération du (des) dirigeants</t>
  </si>
  <si>
    <t xml:space="preserve"> Taux de marge sur coûts variables</t>
  </si>
  <si>
    <t>Acquisition des stocks</t>
  </si>
  <si>
    <t>Apport personnel</t>
  </si>
  <si>
    <r>
      <rPr>
        <i val="1"/>
        <sz val="11"/>
        <color indexed="8"/>
        <rFont val="Calibri"/>
      </rPr>
      <t>Dépôt marque, brevet, modèle</t>
    </r>
  </si>
  <si>
    <t>% augmentation</t>
  </si>
  <si>
    <t xml:space="preserve"> Marge brute</t>
  </si>
  <si>
    <t xml:space="preserve"> Marge globale</t>
  </si>
  <si>
    <t>Coûts fixes</t>
  </si>
  <si>
    <t>Variation du Besoin en fonds de roulement</t>
  </si>
  <si>
    <t>Emprunts</t>
  </si>
  <si>
    <r>
      <rPr>
        <i val="1"/>
        <sz val="11"/>
        <color indexed="8"/>
        <rFont val="Calibri"/>
      </rPr>
      <t>Droits d’entrée</t>
    </r>
  </si>
  <si>
    <t xml:space="preserve"> Charges sociales du (des) dirigeant(s)</t>
  </si>
  <si>
    <t xml:space="preserve"> Charges externes</t>
  </si>
  <si>
    <t>Charges externes</t>
  </si>
  <si>
    <t xml:space="preserve"> Total des charges</t>
  </si>
  <si>
    <t>Remboursement d'emprunts</t>
  </si>
  <si>
    <t>Subventions</t>
  </si>
  <si>
    <r>
      <rPr>
        <i val="1"/>
        <sz val="11"/>
        <color indexed="8"/>
        <rFont val="Calibri"/>
      </rPr>
      <t>Achat fonds de commerce ou parts</t>
    </r>
  </si>
  <si>
    <r>
      <rPr>
        <i val="1"/>
        <sz val="11"/>
        <color indexed="8"/>
        <rFont val="Calibri"/>
      </rPr>
      <t>Assurances</t>
    </r>
  </si>
  <si>
    <t xml:space="preserve"> Valeur ajoutée</t>
  </si>
  <si>
    <t>Résultat courant avant impôts</t>
  </si>
  <si>
    <t xml:space="preserve"> Total des besoins</t>
  </si>
  <si>
    <t>Autres financements</t>
  </si>
  <si>
    <r>
      <rPr>
        <i val="1"/>
        <sz val="11"/>
        <color indexed="8"/>
        <rFont val="Calibri"/>
      </rPr>
      <t>Droit au bail</t>
    </r>
  </si>
  <si>
    <t>Salaires des employés</t>
  </si>
  <si>
    <r>
      <rPr>
        <i val="1"/>
        <sz val="11"/>
        <color indexed="8"/>
        <rFont val="Calibri"/>
      </rPr>
      <t>Téléphone, internet</t>
    </r>
  </si>
  <si>
    <t>Impôts et taxes</t>
  </si>
  <si>
    <t xml:space="preserve"> Seuil de rentabilité (chiffre d'affaires)</t>
  </si>
  <si>
    <t>Vente de marchandises</t>
  </si>
  <si>
    <r>
      <rPr>
        <i val="1"/>
        <sz val="11"/>
        <color indexed="8"/>
        <rFont val="Calibri"/>
      </rPr>
      <t>Caution ou dépôt de garantie</t>
    </r>
  </si>
  <si>
    <r>
      <rPr>
        <i val="1"/>
        <sz val="11"/>
        <color indexed="8"/>
        <rFont val="Calibri"/>
      </rPr>
      <t>Autres abonnements</t>
    </r>
  </si>
  <si>
    <t>Charges de personnel</t>
  </si>
  <si>
    <t>Excédent / insuffisance</t>
  </si>
  <si>
    <t>Vente de services</t>
  </si>
  <si>
    <r>
      <rPr>
        <i val="1"/>
        <sz val="11"/>
        <color indexed="8"/>
        <rFont val="Calibri"/>
      </rPr>
      <t>Frais de dossier</t>
    </r>
  </si>
  <si>
    <t xml:space="preserve"> Charges sociales employés</t>
  </si>
  <si>
    <r>
      <rPr>
        <i val="1"/>
        <sz val="11"/>
        <color indexed="8"/>
        <rFont val="Calibri"/>
      </rPr>
      <t>Carburant, transports</t>
    </r>
  </si>
  <si>
    <t xml:space="preserve"> Excédent brut d'exploitation</t>
  </si>
  <si>
    <t>Point mort en chiffre d'affaires par jour ouvré</t>
  </si>
  <si>
    <t>Chiffre d'affaires (total)</t>
  </si>
  <si>
    <r>
      <rPr>
        <i val="1"/>
        <sz val="11"/>
        <color indexed="8"/>
        <rFont val="Calibri"/>
      </rPr>
      <t>Frais de notaire ou d’avocat</t>
    </r>
  </si>
  <si>
    <r>
      <rPr>
        <i val="1"/>
        <sz val="11"/>
        <color indexed="8"/>
        <rFont val="Calibri"/>
      </rPr>
      <t>Frais de déplacement et hébergement</t>
    </r>
  </si>
  <si>
    <t>Dotation aux amortissements</t>
  </si>
  <si>
    <t>Immobilisations corporelles</t>
  </si>
  <si>
    <r>
      <rPr>
        <i val="1"/>
        <sz val="11"/>
        <color indexed="8"/>
        <rFont val="Calibri"/>
      </rPr>
      <t>Eau, électricité, gaz</t>
    </r>
  </si>
  <si>
    <t xml:space="preserve"> Résultat d'exploitation</t>
  </si>
  <si>
    <t>Capacité d'auto-financement</t>
  </si>
  <si>
    <r>
      <rPr>
        <i val="1"/>
        <sz val="11"/>
        <color indexed="8"/>
        <rFont val="Calibri"/>
      </rPr>
      <t>Enseigne et éléments de communication</t>
    </r>
  </si>
  <si>
    <r>
      <rPr>
        <i val="1"/>
        <sz val="11"/>
        <color indexed="8"/>
        <rFont val="Calibri"/>
      </rPr>
      <t>Mutuelle</t>
    </r>
  </si>
  <si>
    <t>Charges financières</t>
  </si>
  <si>
    <t xml:space="preserve"> Total des ressources</t>
  </si>
  <si>
    <t>Immobilisations (total)</t>
  </si>
  <si>
    <r>
      <rPr>
        <i val="1"/>
        <sz val="11"/>
        <color indexed="8"/>
        <rFont val="Calibri"/>
      </rPr>
      <t>Achat immobilier</t>
    </r>
  </si>
  <si>
    <t>Détail des amortissements</t>
  </si>
  <si>
    <r>
      <rPr>
        <i val="1"/>
        <sz val="11"/>
        <color indexed="8"/>
        <rFont val="Calibri"/>
      </rPr>
      <t>Fournitures diverses</t>
    </r>
  </si>
  <si>
    <t>Résultat financier</t>
  </si>
  <si>
    <t>Variation de trésorerie</t>
  </si>
  <si>
    <t>Acquisition stocks</t>
  </si>
  <si>
    <r>
      <rPr>
        <i val="1"/>
        <sz val="11"/>
        <color indexed="8"/>
        <rFont val="Calibri"/>
      </rPr>
      <t>Travaux et aménagement intérieur</t>
    </r>
  </si>
  <si>
    <r>
      <rPr>
        <i val="1"/>
        <sz val="11"/>
        <color indexed="8"/>
        <rFont val="Calibri"/>
      </rPr>
      <t>Entretien matériel et vêtements</t>
    </r>
  </si>
  <si>
    <t xml:space="preserve"> Résultat courant</t>
  </si>
  <si>
    <t>Excédent de trésorerie</t>
  </si>
  <si>
    <t>Échéances emprunt</t>
  </si>
  <si>
    <r>
      <rPr>
        <i val="1"/>
        <sz val="11"/>
        <color indexed="8"/>
        <rFont val="Calibri"/>
      </rPr>
      <t>Matériel, décoration</t>
    </r>
  </si>
  <si>
    <r>
      <rPr>
        <i val="1"/>
        <sz val="11"/>
        <color indexed="8"/>
        <rFont val="Calibri"/>
      </rPr>
      <t>Nettoyage des locaux</t>
    </r>
  </si>
  <si>
    <t xml:space="preserve"> Résultat de l'exercice</t>
  </si>
  <si>
    <t>Achats de marchandises</t>
  </si>
  <si>
    <r>
      <rPr>
        <i val="1"/>
        <sz val="11"/>
        <color indexed="8"/>
        <rFont val="Calibri"/>
      </rPr>
      <t>Matériel de bureau</t>
    </r>
  </si>
  <si>
    <r>
      <rPr>
        <i val="1"/>
        <sz val="11"/>
        <color indexed="8"/>
        <rFont val="Calibri"/>
      </rPr>
      <t>Budget publicité et communication</t>
    </r>
  </si>
  <si>
    <t>Capacité d'autofinancement</t>
  </si>
  <si>
    <t>Rappel trésorerie début année 1 :</t>
  </si>
  <si>
    <r>
      <rPr>
        <i val="1"/>
        <sz val="11"/>
        <color indexed="8"/>
        <rFont val="Calibri"/>
      </rPr>
      <t>Loyer et charges locatives</t>
    </r>
  </si>
  <si>
    <t>Besoin en fonds de roulement</t>
  </si>
  <si>
    <r>
      <rPr>
        <sz val="11"/>
        <color indexed="8"/>
        <rFont val="Calibri"/>
      </rPr>
      <t>Impôts et taxes</t>
    </r>
  </si>
  <si>
    <r>
      <rPr>
        <b val="1"/>
        <sz val="11"/>
        <color indexed="8"/>
        <rFont val="Calibri"/>
      </rPr>
      <t>Stock de matières et produits</t>
    </r>
  </si>
  <si>
    <r>
      <rPr>
        <i val="1"/>
        <sz val="11"/>
        <color indexed="8"/>
        <rFont val="Calibri"/>
      </rPr>
      <t>Expert comptable, avocats</t>
    </r>
  </si>
  <si>
    <r>
      <rPr>
        <sz val="11"/>
        <color indexed="8"/>
        <rFont val="Calibri"/>
      </rPr>
      <t>Salaires employés</t>
    </r>
  </si>
  <si>
    <r>
      <rPr>
        <b val="1"/>
        <sz val="11"/>
        <color indexed="8"/>
        <rFont val="Calibri"/>
      </rPr>
      <t>Trésorerie de départ</t>
    </r>
  </si>
  <si>
    <t>Amortissements incorporels</t>
  </si>
  <si>
    <r>
      <rPr>
        <i val="1"/>
        <sz val="11"/>
        <color indexed="8"/>
        <rFont val="Calibri"/>
      </rPr>
      <t xml:space="preserve">- </t>
    </r>
  </si>
  <si>
    <r>
      <rPr>
        <sz val="11"/>
        <color indexed="8"/>
        <rFont val="Calibri"/>
      </rPr>
      <t>Charges sociales employés</t>
    </r>
  </si>
  <si>
    <t>TOTAL BESOINS</t>
  </si>
  <si>
    <r>
      <rPr>
        <sz val="11"/>
        <color indexed="8"/>
        <rFont val="Calibri"/>
      </rPr>
      <t>Prélèvement dirigeant(s)</t>
    </r>
  </si>
  <si>
    <r>
      <rPr>
        <b val="1"/>
        <i val="1"/>
        <sz val="16"/>
        <color indexed="8"/>
        <rFont val="Calibri"/>
      </rPr>
      <t>Eurl (IS)</t>
    </r>
  </si>
  <si>
    <t>Analyse clients / fournisseurs :</t>
  </si>
  <si>
    <r>
      <rPr>
        <sz val="11"/>
        <color indexed="8"/>
        <rFont val="Calibri"/>
      </rPr>
      <t>Charges sociales dirigeant(s)</t>
    </r>
  </si>
  <si>
    <t xml:space="preserve"> FINANCEMENT DES INVESTISSEMENTS</t>
  </si>
  <si>
    <t>délai jours</t>
  </si>
  <si>
    <t>Total charges de personnel</t>
  </si>
  <si>
    <t xml:space="preserve"> Besoins</t>
  </si>
  <si>
    <r>
      <rPr>
        <sz val="11"/>
        <color indexed="8"/>
        <rFont val="Calibri"/>
      </rPr>
      <t>Frais bancaires, charges financières</t>
    </r>
  </si>
  <si>
    <t>Volume crédit client HT</t>
  </si>
  <si>
    <t>Total des décaissements</t>
  </si>
  <si>
    <t xml:space="preserve">Apport personnel </t>
  </si>
  <si>
    <t>Salaires employés</t>
  </si>
  <si>
    <t xml:space="preserve"> Ressources</t>
  </si>
  <si>
    <t>Total des encaissements</t>
  </si>
  <si>
    <r>
      <rPr>
        <i val="1"/>
        <sz val="11"/>
        <color indexed="8"/>
        <rFont val="Calibri"/>
      </rPr>
      <t>Apport personnel ou familial</t>
    </r>
  </si>
  <si>
    <t>Charges sociales employés</t>
  </si>
  <si>
    <t>Volume dettes fournisseurs HT</t>
  </si>
  <si>
    <t>Solde précédent</t>
  </si>
  <si>
    <r>
      <rPr>
        <i val="1"/>
        <sz val="11"/>
        <color indexed="8"/>
        <rFont val="Calibri"/>
      </rPr>
      <t>Apports en nature (en valeur)</t>
    </r>
  </si>
  <si>
    <t>Prélèvement dirigeant(s)</t>
  </si>
  <si>
    <t xml:space="preserve"> Besoin en fonds de roulement</t>
  </si>
  <si>
    <t>Solde du mois</t>
  </si>
  <si>
    <t>Emprunt</t>
  </si>
  <si>
    <t>taux</t>
  </si>
  <si>
    <t>durée mois</t>
  </si>
  <si>
    <t>Amortissements corporels</t>
  </si>
  <si>
    <t>Charges sociales dirigeant(s)</t>
  </si>
  <si>
    <t>Solde de trésorerie (cumul)</t>
  </si>
  <si>
    <r>
      <rPr>
        <i val="1"/>
        <sz val="11"/>
        <color indexed="8"/>
        <rFont val="Calibri"/>
      </rPr>
      <t>Prêt bancaire</t>
    </r>
  </si>
  <si>
    <t>Frais bancaires, charges financières</t>
  </si>
  <si>
    <t>Dotations aux amortissements</t>
  </si>
  <si>
    <t xml:space="preserve"> + Dotation aux amortissements</t>
  </si>
  <si>
    <r>
      <rPr>
        <b val="1"/>
        <sz val="11"/>
        <color indexed="8"/>
        <rFont val="Calibri"/>
      </rPr>
      <t>Subvention</t>
    </r>
  </si>
  <si>
    <t xml:space="preserve"> Résultat avant impôts</t>
  </si>
  <si>
    <t xml:space="preserve"> - Remboursement des emprunts</t>
  </si>
  <si>
    <r>
      <rPr>
        <b val="1"/>
        <sz val="11"/>
        <color indexed="8"/>
        <rFont val="Calibri"/>
      </rPr>
      <t>Autre financement</t>
    </r>
  </si>
  <si>
    <t>Autofinancement net</t>
  </si>
  <si>
    <t xml:space="preserve"> Résultat net comptable (résultat de l'exercice)</t>
  </si>
  <si>
    <t>TOTAL RESSOURCES</t>
  </si>
  <si>
    <t>Total amortissements</t>
  </si>
  <si>
    <t>Ce modèle de plan financier est proposé par WikiCréa (www.creerentreprise.fr)</t>
  </si>
  <si>
    <t>Chiffre à prendre en compte pour le calcul RSI EI</t>
  </si>
</sst>
</file>

<file path=xl/styles.xml><?xml version="1.0" encoding="utf-8"?>
<styleSheet xmlns="http://schemas.openxmlformats.org/spreadsheetml/2006/main">
  <numFmts count="5">
    <numFmt numFmtId="0" formatCode="General"/>
    <numFmt numFmtId="59" formatCode="##&quot; &quot;##&quot; &quot;##&quot; &quot;##&quot; &quot;#0"/>
    <numFmt numFmtId="60" formatCode="&quot; &quot;* #,##0.00&quot;   &quot;;&quot;-&quot;* #,##0.00&quot;   &quot;;&quot; &quot;* &quot;-&quot;??&quot;   &quot;"/>
    <numFmt numFmtId="61" formatCode="# ##/##"/>
    <numFmt numFmtId="62" formatCode="#,##0.00&quot; €&quot;;&quot;-&quot;#,##0.00&quot; €&quot;"/>
  </numFmts>
  <fonts count="49">
    <font>
      <sz val="11"/>
      <color indexed="8"/>
      <name val="Calibri"/>
    </font>
    <font>
      <sz val="12"/>
      <color indexed="8"/>
      <name val="Helvetica"/>
    </font>
    <font>
      <sz val="14"/>
      <color indexed="8"/>
      <name val="Calibri"/>
    </font>
    <font>
      <b val="1"/>
      <sz val="18"/>
      <color indexed="8"/>
      <name val="Calibri"/>
    </font>
    <font>
      <b val="1"/>
      <sz val="16"/>
      <color indexed="11"/>
      <name val="Calibri"/>
    </font>
    <font>
      <b val="1"/>
      <u val="single"/>
      <sz val="16"/>
      <color indexed="12"/>
      <name val="Calibri"/>
    </font>
    <font>
      <b val="1"/>
      <i val="1"/>
      <sz val="14"/>
      <color indexed="13"/>
      <name val="Calibri"/>
    </font>
    <font>
      <b val="1"/>
      <sz val="11"/>
      <color indexed="8"/>
      <name val="Calibri"/>
    </font>
    <font>
      <i val="1"/>
      <sz val="11"/>
      <color indexed="8"/>
      <name val="Calibri"/>
    </font>
    <font>
      <b val="1"/>
      <i val="1"/>
      <sz val="11"/>
      <color indexed="15"/>
      <name val="Calibri"/>
    </font>
    <font>
      <u val="single"/>
      <sz val="11"/>
      <color indexed="12"/>
      <name val="Calibri"/>
    </font>
    <font>
      <b val="1"/>
      <sz val="14"/>
      <color indexed="16"/>
      <name val="Calibri"/>
    </font>
    <font>
      <i val="1"/>
      <u val="single"/>
      <sz val="11"/>
      <color indexed="8"/>
      <name val="Calibri"/>
    </font>
    <font>
      <i val="1"/>
      <u val="single"/>
      <sz val="11"/>
      <color indexed="15"/>
      <name val="Calibri"/>
    </font>
    <font>
      <b val="1"/>
      <i val="1"/>
      <sz val="11"/>
      <color indexed="8"/>
      <name val="Calibri"/>
    </font>
    <font>
      <i val="1"/>
      <sz val="11"/>
      <color indexed="15"/>
      <name val="Calibri"/>
    </font>
    <font>
      <b val="1"/>
      <sz val="12"/>
      <color indexed="8"/>
      <name val="Calibri"/>
    </font>
    <font>
      <b val="1"/>
      <i val="1"/>
      <u val="single"/>
      <sz val="11"/>
      <color indexed="15"/>
      <name val="Calibri"/>
    </font>
    <font>
      <sz val="16"/>
      <color indexed="12"/>
      <name val="Calibri"/>
    </font>
    <font>
      <b val="1"/>
      <sz val="11"/>
      <color indexed="9"/>
      <name val="Calibri"/>
    </font>
    <font>
      <b val="1"/>
      <sz val="14"/>
      <color indexed="8"/>
      <name val="Calibri"/>
    </font>
    <font>
      <b val="1"/>
      <u val="single"/>
      <sz val="14"/>
      <color indexed="15"/>
      <name val="Calibri"/>
    </font>
    <font>
      <i val="1"/>
      <sz val="10"/>
      <color indexed="8"/>
      <name val="Calibri"/>
    </font>
    <font>
      <b val="1"/>
      <u val="single"/>
      <sz val="20"/>
      <color indexed="9"/>
      <name val="Calibri"/>
    </font>
    <font>
      <i val="1"/>
      <u val="single"/>
      <sz val="10"/>
      <color indexed="8"/>
      <name val="Calibri"/>
    </font>
    <font>
      <b val="1"/>
      <i val="1"/>
      <sz val="11"/>
      <color indexed="11"/>
      <name val="Calibri"/>
    </font>
    <font>
      <sz val="11"/>
      <color indexed="11"/>
      <name val="Calibri"/>
    </font>
    <font>
      <b val="1"/>
      <sz val="11"/>
      <color indexed="15"/>
      <name val="Calibri"/>
    </font>
    <font>
      <b val="1"/>
      <sz val="11"/>
      <color indexed="11"/>
      <name val="Calibri"/>
    </font>
    <font>
      <b val="1"/>
      <i val="1"/>
      <sz val="11"/>
      <color indexed="17"/>
      <name val="Calibri"/>
    </font>
    <font>
      <b val="1"/>
      <sz val="12"/>
      <color indexed="16"/>
      <name val="Calibri"/>
    </font>
    <font>
      <b val="1"/>
      <sz val="20"/>
      <color indexed="15"/>
      <name val="Calibri"/>
    </font>
    <font>
      <b val="1"/>
      <u val="single"/>
      <sz val="20"/>
      <color indexed="15"/>
      <name val="Calibri"/>
    </font>
    <font>
      <b val="1"/>
      <i val="1"/>
      <sz val="12"/>
      <color indexed="13"/>
      <name val="Calibri"/>
    </font>
    <font>
      <b val="1"/>
      <sz val="20"/>
      <color indexed="8"/>
      <name val="Calibri"/>
    </font>
    <font>
      <b val="1"/>
      <i val="1"/>
      <sz val="18"/>
      <color indexed="8"/>
      <name val="Calibri"/>
    </font>
    <font>
      <sz val="9"/>
      <color indexed="8"/>
      <name val="Calibri"/>
    </font>
    <font>
      <i val="1"/>
      <sz val="9"/>
      <color indexed="8"/>
      <name val="Calibri"/>
    </font>
    <font>
      <b val="1"/>
      <i val="1"/>
      <sz val="14"/>
      <color indexed="8"/>
      <name val="Calibri"/>
    </font>
    <font>
      <b val="1"/>
      <sz val="34"/>
      <color indexed="8"/>
      <name val="Calibri"/>
    </font>
    <font>
      <b val="1"/>
      <sz val="9"/>
      <color indexed="8"/>
      <name val="Calibri"/>
    </font>
    <font>
      <b val="1"/>
      <sz val="26"/>
      <color indexed="8"/>
      <name val="Calibri"/>
    </font>
    <font>
      <b val="1"/>
      <sz val="16"/>
      <color indexed="8"/>
      <name val="Calibri"/>
    </font>
    <font>
      <b val="1"/>
      <sz val="24"/>
      <color indexed="24"/>
      <name val="Calibri"/>
    </font>
    <font>
      <sz val="12"/>
      <color indexed="8"/>
      <name val="Tahoma"/>
    </font>
    <font>
      <b val="1"/>
      <i val="1"/>
      <sz val="16"/>
      <color indexed="8"/>
      <name val="Calibri"/>
    </font>
    <font>
      <b val="1"/>
      <sz val="14"/>
      <color indexed="8"/>
      <name val="Tahoma"/>
    </font>
    <font>
      <b val="1"/>
      <i val="1"/>
      <sz val="10"/>
      <color indexed="8"/>
      <name val="Calibri"/>
    </font>
    <font>
      <sz val="11"/>
      <color indexed="9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23"/>
        <bgColor auto="1"/>
      </patternFill>
    </fill>
  </fills>
  <borders count="84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10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10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dotted">
        <color indexed="8"/>
      </right>
      <top/>
      <bottom/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 style="thin">
        <color indexed="10"/>
      </left>
      <right style="dotted">
        <color indexed="8"/>
      </right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/>
      <top style="thin">
        <color indexed="10"/>
      </top>
      <bottom style="thick">
        <color indexed="8"/>
      </bottom>
      <diagonal/>
    </border>
    <border>
      <left/>
      <right/>
      <top style="thin">
        <color indexed="10"/>
      </top>
      <bottom style="medium">
        <color indexed="8"/>
      </bottom>
      <diagonal/>
    </border>
    <border>
      <left/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ck">
        <color indexed="8"/>
      </right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10"/>
      </right>
      <top style="medium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10"/>
      </right>
      <top/>
      <bottom style="medium">
        <color indexed="8"/>
      </bottom>
      <diagonal/>
    </border>
    <border>
      <left style="dotted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dotted">
        <color indexed="8"/>
      </left>
      <right/>
      <top/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444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0" fontId="0" borderId="3" applyNumberFormat="0" applyFont="1" applyFill="0" applyBorder="1" applyAlignment="1" applyProtection="0">
      <alignment vertical="bottom"/>
    </xf>
    <xf numFmtId="49" fontId="4" fillId="2" borderId="4" applyNumberFormat="1" applyFont="1" applyFill="1" applyBorder="1" applyAlignment="1" applyProtection="0">
      <alignment vertical="bottom"/>
    </xf>
    <xf numFmtId="0" fontId="0" borderId="5" applyNumberFormat="0" applyFont="1" applyFill="0" applyBorder="1" applyAlignment="1" applyProtection="0">
      <alignment vertical="bottom"/>
    </xf>
    <xf numFmtId="0" fontId="0" borderId="6" applyNumberFormat="0" applyFont="1" applyFill="0" applyBorder="1" applyAlignment="1" applyProtection="0">
      <alignment vertical="bottom"/>
    </xf>
    <xf numFmtId="0" fontId="0" borderId="4" applyNumberFormat="0" applyFont="1" applyFill="0" applyBorder="1" applyAlignment="1" applyProtection="0">
      <alignment vertical="bottom"/>
    </xf>
    <xf numFmtId="0" fontId="5" fillId="2" borderId="5" applyNumberFormat="1" applyFont="1" applyFill="1" applyBorder="1" applyAlignment="1" applyProtection="0">
      <alignment vertical="center" wrapText="1"/>
    </xf>
    <xf numFmtId="49" fontId="0" fillId="2" borderId="5" applyNumberFormat="1" applyFont="1" applyFill="1" applyBorder="1" applyAlignment="1" applyProtection="0">
      <alignment vertical="bottom"/>
    </xf>
    <xf numFmtId="49" fontId="0" fillId="2" borderId="6" applyNumberFormat="1" applyFont="1" applyFill="1" applyBorder="1" applyAlignment="1" applyProtection="0">
      <alignment vertical="bottom"/>
    </xf>
    <xf numFmtId="49" fontId="6" fillId="2" borderId="4" applyNumberFormat="1" applyFont="1" applyFill="1" applyBorder="1" applyAlignment="1" applyProtection="0">
      <alignment vertical="bottom"/>
    </xf>
    <xf numFmtId="49" fontId="7" fillId="2" borderId="4" applyNumberFormat="1" applyFont="1" applyFill="1" applyBorder="1" applyAlignment="1" applyProtection="0">
      <alignment vertical="bottom"/>
    </xf>
    <xf numFmtId="0" fontId="0" fillId="3" borderId="5" applyNumberFormat="1" applyFont="1" applyFill="1" applyBorder="1" applyAlignment="1" applyProtection="0">
      <alignment horizontal="left" vertical="bottom"/>
    </xf>
    <xf numFmtId="49" fontId="0" fillId="3" borderId="5" applyNumberFormat="1" applyFont="1" applyFill="1" applyBorder="1" applyAlignment="1" applyProtection="0">
      <alignment horizontal="left" vertical="bottom"/>
    </xf>
    <xf numFmtId="49" fontId="8" fillId="2" borderId="5" applyNumberFormat="1" applyFont="1" applyFill="1" applyBorder="1" applyAlignment="1" applyProtection="0">
      <alignment horizontal="left" vertical="bottom"/>
    </xf>
    <xf numFmtId="59" fontId="0" fillId="3" borderId="5" applyNumberFormat="1" applyFont="1" applyFill="1" applyBorder="1" applyAlignment="1" applyProtection="0">
      <alignment horizontal="left" vertical="bottom"/>
    </xf>
    <xf numFmtId="0" fontId="10" fillId="3" borderId="5" applyNumberFormat="1" applyFont="1" applyFill="1" applyBorder="1" applyAlignment="1" applyProtection="0">
      <alignment horizontal="left" vertical="bottom"/>
    </xf>
    <xf numFmtId="0" fontId="7" fillId="2" borderId="4" applyNumberFormat="1" applyFont="1" applyFill="1" applyBorder="1" applyAlignment="1" applyProtection="0">
      <alignment vertical="bottom"/>
    </xf>
    <xf numFmtId="17" fontId="0" fillId="2" borderId="5" applyNumberFormat="1" applyFont="1" applyFill="1" applyBorder="1" applyAlignment="1" applyProtection="0">
      <alignment horizontal="left" vertical="bottom"/>
    </xf>
    <xf numFmtId="17" fontId="0" fillId="3" borderId="5" applyNumberFormat="1" applyFont="1" applyFill="1" applyBorder="1" applyAlignment="1" applyProtection="0">
      <alignment horizontal="left" vertical="bottom"/>
    </xf>
    <xf numFmtId="49" fontId="11" fillId="2" borderId="4" applyNumberFormat="1" applyFont="1" applyFill="1" applyBorder="1" applyAlignment="1" applyProtection="0">
      <alignment vertical="bottom"/>
    </xf>
    <xf numFmtId="49" fontId="8" fillId="2" borderId="4" applyNumberFormat="1" applyFont="1" applyFill="1" applyBorder="1" applyAlignment="1" applyProtection="0">
      <alignment horizontal="left" vertical="bottom" indent="2"/>
    </xf>
    <xf numFmtId="49" fontId="14" fillId="2" borderId="5" applyNumberFormat="1" applyFont="1" applyFill="1" applyBorder="1" applyAlignment="1" applyProtection="0">
      <alignment horizontal="center" vertical="bottom"/>
    </xf>
    <xf numFmtId="49" fontId="0" fillId="2" borderId="4" applyNumberFormat="1" applyFont="1" applyFill="1" applyBorder="1" applyAlignment="1" applyProtection="0">
      <alignment horizontal="left" vertical="bottom"/>
    </xf>
    <xf numFmtId="60" fontId="0" fillId="3" borderId="5" applyNumberFormat="1" applyFont="1" applyFill="1" applyBorder="1" applyAlignment="1" applyProtection="0">
      <alignment horizontal="left" vertical="bottom"/>
    </xf>
    <xf numFmtId="60" fontId="0" fillId="3" borderId="5" applyNumberFormat="1" applyFont="1" applyFill="1" applyBorder="1" applyAlignment="1" applyProtection="0">
      <alignment vertical="bottom"/>
    </xf>
    <xf numFmtId="0" fontId="8" fillId="2" borderId="5" applyNumberFormat="1" applyFont="1" applyFill="1" applyBorder="1" applyAlignment="1" applyProtection="0">
      <alignment horizontal="left" vertical="bottom"/>
    </xf>
    <xf numFmtId="60" fontId="0" fillId="3" borderId="7" applyNumberFormat="1" applyFont="1" applyFill="1" applyBorder="1" applyAlignment="1" applyProtection="0">
      <alignment horizontal="left" vertical="bottom"/>
    </xf>
    <xf numFmtId="49" fontId="7" fillId="2" borderId="8" applyNumberFormat="1" applyFont="1" applyFill="1" applyBorder="1" applyAlignment="1" applyProtection="0">
      <alignment horizontal="right" vertical="bottom"/>
    </xf>
    <xf numFmtId="60" fontId="7" fillId="2" borderId="9" applyNumberFormat="1" applyFont="1" applyFill="1" applyBorder="1" applyAlignment="1" applyProtection="0">
      <alignment vertical="bottom"/>
    </xf>
    <xf numFmtId="0" fontId="15" fillId="2" borderId="10" applyNumberFormat="1" applyFont="1" applyFill="1" applyBorder="1" applyAlignment="1" applyProtection="0">
      <alignment horizontal="left" vertical="bottom"/>
    </xf>
    <xf numFmtId="0" fontId="0" borderId="11" applyNumberFormat="0" applyFont="1" applyFill="0" applyBorder="1" applyAlignment="1" applyProtection="0">
      <alignment vertical="bottom"/>
    </xf>
    <xf numFmtId="0" fontId="15" fillId="2" borderId="5" applyNumberFormat="1" applyFont="1" applyFill="1" applyBorder="1" applyAlignment="1" applyProtection="0">
      <alignment horizontal="left" vertical="bottom"/>
    </xf>
    <xf numFmtId="49" fontId="16" fillId="2" borderId="4" applyNumberFormat="1" applyFont="1" applyFill="1" applyBorder="1" applyAlignment="1" applyProtection="0">
      <alignment vertical="bottom"/>
    </xf>
    <xf numFmtId="1" fontId="0" fillId="3" borderId="5" applyNumberFormat="1" applyFont="1" applyFill="1" applyBorder="1" applyAlignment="1" applyProtection="0">
      <alignment horizontal="center" vertical="bottom"/>
    </xf>
    <xf numFmtId="49" fontId="8" fillId="2" borderId="5" applyNumberFormat="1" applyFont="1" applyFill="1" applyBorder="1" applyAlignment="1" applyProtection="0">
      <alignment vertical="bottom"/>
    </xf>
    <xf numFmtId="49" fontId="7" fillId="2" borderId="12" applyNumberFormat="1" applyFont="1" applyFill="1" applyBorder="1" applyAlignment="1" applyProtection="0">
      <alignment horizontal="right" vertical="bottom"/>
    </xf>
    <xf numFmtId="49" fontId="7" fillId="2" borderId="12" applyNumberFormat="1" applyFont="1" applyFill="1" applyBorder="1" applyAlignment="1" applyProtection="0">
      <alignment horizontal="left" vertical="bottom"/>
    </xf>
    <xf numFmtId="0" fontId="0" borderId="13" applyNumberFormat="0" applyFont="1" applyFill="0" applyBorder="1" applyAlignment="1" applyProtection="0">
      <alignment vertical="bottom"/>
    </xf>
    <xf numFmtId="60" fontId="7" fillId="2" borderId="14" applyNumberFormat="1" applyFont="1" applyFill="1" applyBorder="1" applyAlignment="1" applyProtection="0">
      <alignment horizontal="left" vertical="bottom"/>
    </xf>
    <xf numFmtId="0" fontId="7" fillId="2" borderId="15" applyNumberFormat="1" applyFont="1" applyFill="1" applyBorder="1" applyAlignment="1" applyProtection="0">
      <alignment horizontal="left" vertical="bottom"/>
    </xf>
    <xf numFmtId="0" fontId="7" fillId="2" borderId="16" applyNumberFormat="1" applyFont="1" applyFill="1" applyBorder="1" applyAlignment="1" applyProtection="0">
      <alignment horizontal="left" vertical="bottom"/>
    </xf>
    <xf numFmtId="0" fontId="0" borderId="17" applyNumberFormat="0" applyFont="1" applyFill="0" applyBorder="1" applyAlignment="1" applyProtection="0">
      <alignment vertical="bottom"/>
    </xf>
    <xf numFmtId="49" fontId="0" fillId="2" borderId="4" applyNumberFormat="1" applyFont="1" applyFill="1" applyBorder="1" applyAlignment="1" applyProtection="0">
      <alignment vertical="bottom"/>
    </xf>
    <xf numFmtId="60" fontId="0" fillId="2" borderId="18" applyNumberFormat="1" applyFont="1" applyFill="1" applyBorder="1" applyAlignment="1" applyProtection="0">
      <alignment horizontal="center" vertical="bottom"/>
    </xf>
    <xf numFmtId="0" fontId="7" fillId="2" borderId="18" applyNumberFormat="1" applyFont="1" applyFill="1" applyBorder="1" applyAlignment="1" applyProtection="0">
      <alignment horizontal="left" vertical="bottom"/>
    </xf>
    <xf numFmtId="0" fontId="0" fillId="2" borderId="5" applyNumberFormat="1" applyFont="1" applyFill="1" applyBorder="1" applyAlignment="1" applyProtection="0">
      <alignment horizontal="center" vertical="bottom"/>
    </xf>
    <xf numFmtId="0" fontId="7" fillId="2" borderId="5" applyNumberFormat="1" applyFont="1" applyFill="1" applyBorder="1" applyAlignment="1" applyProtection="0">
      <alignment horizontal="left" vertical="bottom"/>
    </xf>
    <xf numFmtId="60" fontId="0" fillId="2" borderId="5" applyNumberFormat="1" applyFont="1" applyFill="1" applyBorder="1" applyAlignment="1" applyProtection="0">
      <alignment horizontal="center" vertical="bottom"/>
    </xf>
    <xf numFmtId="60" fontId="7" fillId="2" borderId="4" applyNumberFormat="1" applyFont="1" applyFill="1" applyBorder="1" applyAlignment="1" applyProtection="0">
      <alignment horizontal="left" vertical="bottom"/>
    </xf>
    <xf numFmtId="0" fontId="8" fillId="2" borderId="4" applyNumberFormat="1" applyFont="1" applyFill="1" applyBorder="1" applyAlignment="1" applyProtection="0">
      <alignment horizontal="left" vertical="bottom"/>
    </xf>
    <xf numFmtId="0" fontId="18" fillId="2" borderId="5" applyNumberFormat="1" applyFont="1" applyFill="1" applyBorder="1" applyAlignment="1" applyProtection="0">
      <alignment vertical="center" wrapText="1"/>
    </xf>
    <xf numFmtId="49" fontId="17" fillId="2" borderId="5" applyNumberFormat="1" applyFont="1" applyFill="1" applyBorder="1" applyAlignment="1" applyProtection="0">
      <alignment horizontal="left" vertical="bottom"/>
    </xf>
    <xf numFmtId="49" fontId="0" fillId="3" borderId="4" applyNumberFormat="1" applyFont="1" applyFill="1" applyBorder="1" applyAlignment="1" applyProtection="0">
      <alignment horizontal="left" vertical="bottom"/>
    </xf>
    <xf numFmtId="60" fontId="0" fillId="3" borderId="19" applyNumberFormat="1" applyFont="1" applyFill="1" applyBorder="1" applyAlignment="1" applyProtection="0">
      <alignment horizontal="left" vertical="bottom"/>
    </xf>
    <xf numFmtId="10" fontId="8" fillId="3" borderId="20" applyNumberFormat="1" applyFont="1" applyFill="1" applyBorder="1" applyAlignment="1" applyProtection="0">
      <alignment horizontal="left" vertical="bottom"/>
    </xf>
    <xf numFmtId="0" fontId="8" fillId="3" borderId="21" applyNumberFormat="0" applyFont="1" applyFill="1" applyBorder="1" applyAlignment="1" applyProtection="0">
      <alignment horizontal="center" vertical="bottom"/>
    </xf>
    <xf numFmtId="61" fontId="0" fillId="2" borderId="5" applyNumberFormat="1" applyFont="1" applyFill="1" applyBorder="1" applyAlignment="1" applyProtection="0">
      <alignment vertical="bottom"/>
    </xf>
    <xf numFmtId="49" fontId="15" fillId="2" borderId="5" applyNumberFormat="1" applyFont="1" applyFill="1" applyBorder="1" applyAlignment="1" applyProtection="0">
      <alignment horizontal="left" vertical="bottom"/>
    </xf>
    <xf numFmtId="0" fontId="0" fillId="3" borderId="4" applyNumberFormat="1" applyFont="1" applyFill="1" applyBorder="1" applyAlignment="1" applyProtection="0">
      <alignment horizontal="left" vertical="bottom"/>
    </xf>
    <xf numFmtId="60" fontId="0" fillId="3" borderId="19" applyNumberFormat="1" applyFont="1" applyFill="1" applyBorder="1" applyAlignment="1" applyProtection="0">
      <alignment vertical="bottom"/>
    </xf>
    <xf numFmtId="0" fontId="8" fillId="3" borderId="21" applyNumberFormat="1" applyFont="1" applyFill="1" applyBorder="1" applyAlignment="1" applyProtection="0">
      <alignment horizontal="center" vertical="bottom"/>
    </xf>
    <xf numFmtId="60" fontId="0" fillId="3" borderId="7" applyNumberFormat="1" applyFont="1" applyFill="1" applyBorder="1" applyAlignment="1" applyProtection="0">
      <alignment vertical="bottom"/>
    </xf>
    <xf numFmtId="49" fontId="9" fillId="2" borderId="10" applyNumberFormat="1" applyFont="1" applyFill="1" applyBorder="1" applyAlignment="1" applyProtection="0">
      <alignment horizontal="left" vertical="bottom"/>
    </xf>
    <xf numFmtId="0" fontId="7" fillId="2" borderId="4" applyNumberFormat="1" applyFont="1" applyFill="1" applyBorder="1" applyAlignment="1" applyProtection="0">
      <alignment horizontal="right" vertical="bottom"/>
    </xf>
    <xf numFmtId="60" fontId="7" fillId="2" borderId="11" applyNumberFormat="1" applyFont="1" applyFill="1" applyBorder="1" applyAlignment="1" applyProtection="0">
      <alignment vertical="bottom"/>
    </xf>
    <xf numFmtId="0" fontId="9" fillId="2" borderId="5" applyNumberFormat="1" applyFont="1" applyFill="1" applyBorder="1" applyAlignment="1" applyProtection="0">
      <alignment horizontal="left" vertical="bottom"/>
    </xf>
    <xf numFmtId="49" fontId="7" fillId="2" borderId="5" applyNumberFormat="1" applyFont="1" applyFill="1" applyBorder="1" applyAlignment="1" applyProtection="0">
      <alignment horizontal="right" vertical="bottom"/>
    </xf>
    <xf numFmtId="49" fontId="7" fillId="2" borderId="5" applyNumberFormat="1" applyFont="1" applyFill="1" applyBorder="1" applyAlignment="1" applyProtection="0">
      <alignment horizontal="center" vertical="bottom"/>
    </xf>
    <xf numFmtId="49" fontId="0" fillId="2" borderId="5" applyNumberFormat="1" applyFont="1" applyFill="1" applyBorder="1" applyAlignment="1" applyProtection="0">
      <alignment horizontal="right" vertical="bottom"/>
    </xf>
    <xf numFmtId="62" fontId="7" fillId="2" borderId="5" applyNumberFormat="1" applyFont="1" applyFill="1" applyBorder="1" applyAlignment="1" applyProtection="0">
      <alignment horizontal="right" vertical="bottom"/>
    </xf>
    <xf numFmtId="60" fontId="7" fillId="2" borderId="5" applyNumberFormat="1" applyFont="1" applyFill="1" applyBorder="1" applyAlignment="1" applyProtection="0">
      <alignment vertical="bottom"/>
    </xf>
    <xf numFmtId="60" fontId="7" fillId="2" borderId="5" applyNumberFormat="1" applyFont="1" applyFill="1" applyBorder="1" applyAlignment="1" applyProtection="0">
      <alignment horizontal="center" vertical="bottom"/>
    </xf>
    <xf numFmtId="62" fontId="7" fillId="2" borderId="5" applyNumberFormat="1" applyFont="1" applyFill="1" applyBorder="1" applyAlignment="1" applyProtection="0">
      <alignment vertical="bottom"/>
    </xf>
    <xf numFmtId="2" fontId="0" fillId="2" borderId="5" applyNumberFormat="1" applyFont="1" applyFill="1" applyBorder="1" applyAlignment="1" applyProtection="0">
      <alignment vertical="bottom"/>
    </xf>
    <xf numFmtId="2" fontId="19" fillId="2" borderId="5" applyNumberFormat="1" applyFont="1" applyFill="1" applyBorder="1" applyAlignment="1" applyProtection="0">
      <alignment vertical="bottom"/>
    </xf>
    <xf numFmtId="2" fontId="7" fillId="2" borderId="5" applyNumberFormat="1" applyFont="1" applyFill="1" applyBorder="1" applyAlignment="1" applyProtection="0">
      <alignment vertical="bottom"/>
    </xf>
    <xf numFmtId="49" fontId="14" fillId="2" borderId="5" applyNumberFormat="1" applyFont="1" applyFill="1" applyBorder="1" applyAlignment="1" applyProtection="0">
      <alignment horizontal="right" vertical="bottom"/>
    </xf>
    <xf numFmtId="60" fontId="0" fillId="3" borderId="20" applyNumberFormat="1" applyFont="1" applyFill="1" applyBorder="1" applyAlignment="1" applyProtection="0">
      <alignment vertical="bottom"/>
    </xf>
    <xf numFmtId="60" fontId="0" fillId="3" borderId="21" applyNumberFormat="1" applyFont="1" applyFill="1" applyBorder="1" applyAlignment="1" applyProtection="0">
      <alignment vertical="bottom"/>
    </xf>
    <xf numFmtId="49" fontId="7" fillId="2" borderId="4" applyNumberFormat="1" applyFont="1" applyFill="1" applyBorder="1" applyAlignment="1" applyProtection="0">
      <alignment horizontal="left" vertical="bottom"/>
    </xf>
    <xf numFmtId="49" fontId="0" fillId="3" borderId="22" applyNumberFormat="1" applyFont="1" applyFill="1" applyBorder="1" applyAlignment="1" applyProtection="0">
      <alignment horizontal="left" vertical="bottom"/>
    </xf>
    <xf numFmtId="60" fontId="0" fillId="3" borderId="20" applyNumberFormat="1" applyFont="1" applyFill="1" applyBorder="1" applyAlignment="1" applyProtection="0">
      <alignment horizontal="left" vertical="bottom"/>
    </xf>
    <xf numFmtId="60" fontId="0" fillId="3" borderId="21" applyNumberFormat="1" applyFont="1" applyFill="1" applyBorder="1" applyAlignment="1" applyProtection="0">
      <alignment horizontal="left" vertical="bottom"/>
    </xf>
    <xf numFmtId="0" fontId="0" borderId="7" applyNumberFormat="0" applyFont="1" applyFill="0" applyBorder="1" applyAlignment="1" applyProtection="0">
      <alignment vertical="bottom"/>
    </xf>
    <xf numFmtId="0" fontId="0" borderId="10" applyNumberFormat="0" applyFont="1" applyFill="0" applyBorder="1" applyAlignment="1" applyProtection="0">
      <alignment vertical="bottom"/>
    </xf>
    <xf numFmtId="49" fontId="20" fillId="2" borderId="4" applyNumberFormat="1" applyFont="1" applyFill="1" applyBorder="1" applyAlignment="1" applyProtection="0">
      <alignment horizontal="left" vertical="center"/>
    </xf>
    <xf numFmtId="49" fontId="7" fillId="2" borderId="5" applyNumberFormat="1" applyFont="1" applyFill="1" applyBorder="1" applyAlignment="1" applyProtection="0">
      <alignment horizontal="right" vertical="center" wrapText="1"/>
    </xf>
    <xf numFmtId="0" fontId="0" borderId="23" applyNumberFormat="0" applyFont="1" applyFill="0" applyBorder="1" applyAlignment="1" applyProtection="0">
      <alignment vertical="bottom"/>
    </xf>
    <xf numFmtId="49" fontId="20" fillId="2" borderId="24" applyNumberFormat="1" applyFont="1" applyFill="1" applyBorder="1" applyAlignment="1" applyProtection="0">
      <alignment horizontal="center" vertical="center"/>
    </xf>
    <xf numFmtId="0" fontId="0" fillId="3" borderId="5" applyNumberFormat="0" applyFont="1" applyFill="1" applyBorder="1" applyAlignment="1" applyProtection="0">
      <alignment vertical="bottom"/>
    </xf>
    <xf numFmtId="60" fontId="0" fillId="2" borderId="5" applyNumberFormat="1" applyFont="1" applyFill="1" applyBorder="1" applyAlignment="1" applyProtection="0">
      <alignment vertical="bottom"/>
    </xf>
    <xf numFmtId="49" fontId="0" fillId="2" borderId="24" applyNumberFormat="1" applyFont="1" applyFill="1" applyBorder="1" applyAlignment="1" applyProtection="0">
      <alignment horizontal="left" vertical="bottom"/>
    </xf>
    <xf numFmtId="0" fontId="0" fillId="3" borderId="5" applyNumberFormat="1" applyFont="1" applyFill="1" applyBorder="1" applyAlignment="1" applyProtection="0">
      <alignment vertical="bottom"/>
    </xf>
    <xf numFmtId="60" fontId="0" fillId="2" borderId="7" applyNumberFormat="1" applyFont="1" applyFill="1" applyBorder="1" applyAlignment="1" applyProtection="0">
      <alignment vertical="bottom"/>
    </xf>
    <xf numFmtId="0" fontId="0" borderId="25" applyNumberFormat="0" applyFont="1" applyFill="0" applyBorder="1" applyAlignment="1" applyProtection="0">
      <alignment vertical="bottom"/>
    </xf>
    <xf numFmtId="0" fontId="0" borderId="26" applyNumberFormat="0" applyFont="1" applyFill="0" applyBorder="1" applyAlignment="1" applyProtection="0">
      <alignment vertical="bottom"/>
    </xf>
    <xf numFmtId="49" fontId="7" fillId="2" borderId="24" applyNumberFormat="1" applyFont="1" applyFill="1" applyBorder="1" applyAlignment="1" applyProtection="0">
      <alignment horizontal="left" vertical="bottom"/>
    </xf>
    <xf numFmtId="0" fontId="0" fillId="2" borderId="24" applyNumberFormat="1" applyFont="1" applyFill="1" applyBorder="1" applyAlignment="1" applyProtection="0">
      <alignment vertical="bottom"/>
    </xf>
    <xf numFmtId="9" fontId="0" fillId="3" borderId="5" applyNumberFormat="1" applyFont="1" applyFill="1" applyBorder="1" applyAlignment="1" applyProtection="0">
      <alignment horizontal="center" vertical="bottom"/>
    </xf>
    <xf numFmtId="49" fontId="16" fillId="2" borderId="24" applyNumberFormat="1" applyFont="1" applyFill="1" applyBorder="1" applyAlignment="1" applyProtection="0">
      <alignment horizontal="left" vertical="bottom"/>
    </xf>
    <xf numFmtId="49" fontId="8" fillId="2" borderId="4" applyNumberFormat="1" applyFont="1" applyFill="1" applyBorder="1" applyAlignment="1" applyProtection="0">
      <alignment horizontal="left" vertical="bottom" wrapText="1"/>
    </xf>
    <xf numFmtId="0" fontId="8" fillId="2" borderId="5" applyNumberFormat="1" applyFont="1" applyFill="1" applyBorder="1" applyAlignment="1" applyProtection="0">
      <alignment horizontal="left" vertical="bottom" wrapText="1"/>
    </xf>
    <xf numFmtId="0" fontId="0" borderId="12" applyNumberFormat="0" applyFont="1" applyFill="0" applyBorder="1" applyAlignment="1" applyProtection="0">
      <alignment vertical="bottom"/>
    </xf>
    <xf numFmtId="49" fontId="16" fillId="2" borderId="4" applyNumberFormat="1" applyFont="1" applyFill="1" applyBorder="1" applyAlignment="1" applyProtection="0">
      <alignment horizontal="left" vertical="bottom"/>
    </xf>
    <xf numFmtId="0" fontId="0" borderId="27" applyNumberFormat="0" applyFont="1" applyFill="0" applyBorder="1" applyAlignment="1" applyProtection="0">
      <alignment vertical="bottom"/>
    </xf>
    <xf numFmtId="9" fontId="0" fillId="3" borderId="28" applyNumberFormat="1" applyFont="1" applyFill="1" applyBorder="1" applyAlignment="1" applyProtection="0">
      <alignment horizontal="center" vertical="bottom"/>
    </xf>
    <xf numFmtId="49" fontId="22" fillId="2" borderId="29" applyNumberFormat="1" applyFont="1" applyFill="1" applyBorder="1" applyAlignment="1" applyProtection="0">
      <alignment vertical="bottom"/>
    </xf>
    <xf numFmtId="0" fontId="0" borderId="18" applyNumberFormat="0" applyFont="1" applyFill="0" applyBorder="1" applyAlignment="1" applyProtection="0">
      <alignment vertical="bottom"/>
    </xf>
    <xf numFmtId="0" fontId="11" fillId="2" borderId="4" applyNumberFormat="1" applyFont="1" applyFill="1" applyBorder="1" applyAlignment="1" applyProtection="0">
      <alignment vertical="bottom"/>
    </xf>
    <xf numFmtId="0" fontId="23" fillId="2" borderId="5" applyNumberFormat="1" applyFont="1" applyFill="1" applyBorder="1" applyAlignment="1" applyProtection="0">
      <alignment vertical="center" wrapText="1"/>
    </xf>
    <xf numFmtId="0" fontId="0" fillId="2" borderId="5" applyNumberFormat="1" applyFont="1" applyFill="1" applyBorder="1" applyAlignment="1" applyProtection="0">
      <alignment horizontal="right" vertical="bottom"/>
    </xf>
    <xf numFmtId="49" fontId="0" fillId="2" borderId="27" applyNumberFormat="1" applyFont="1" applyFill="1" applyBorder="1" applyAlignment="1" applyProtection="0">
      <alignment horizontal="right" vertical="bottom"/>
    </xf>
    <xf numFmtId="0" fontId="0" fillId="3" borderId="28" applyNumberFormat="1" applyFont="1" applyFill="1" applyBorder="1" applyAlignment="1" applyProtection="0">
      <alignment horizontal="center" vertical="bottom"/>
    </xf>
    <xf numFmtId="0" fontId="16" fillId="2" borderId="4" applyNumberFormat="1" applyFont="1" applyFill="1" applyBorder="1" applyAlignment="1" applyProtection="0">
      <alignment horizontal="left" vertical="bottom"/>
    </xf>
    <xf numFmtId="49" fontId="22" fillId="2" borderId="5" applyNumberFormat="1" applyFont="1" applyFill="1" applyBorder="1" applyAlignment="1" applyProtection="0">
      <alignment vertical="bottom"/>
    </xf>
    <xf numFmtId="49" fontId="7" fillId="3" borderId="28" applyNumberFormat="1" applyFont="1" applyFill="1" applyBorder="1" applyAlignment="1" applyProtection="0">
      <alignment horizontal="center" vertical="bottom"/>
    </xf>
    <xf numFmtId="49" fontId="8" fillId="2" borderId="29" applyNumberFormat="1" applyFont="1" applyFill="1" applyBorder="1" applyAlignment="1" applyProtection="0">
      <alignment vertical="bottom"/>
    </xf>
    <xf numFmtId="0" fontId="25" fillId="2" borderId="5" applyNumberFormat="1" applyFont="1" applyFill="1" applyBorder="1" applyAlignment="1" applyProtection="0">
      <alignment vertical="bottom"/>
    </xf>
    <xf numFmtId="0" fontId="26" fillId="2" borderId="5" applyNumberFormat="1" applyFont="1" applyFill="1" applyBorder="1" applyAlignment="1" applyProtection="0">
      <alignment vertical="bottom"/>
    </xf>
    <xf numFmtId="49" fontId="7" fillId="2" borderId="5" applyNumberFormat="1" applyFont="1" applyFill="1" applyBorder="1" applyAlignment="1" applyProtection="0">
      <alignment vertical="bottom"/>
    </xf>
    <xf numFmtId="49" fontId="25" fillId="2" borderId="5" applyNumberFormat="1" applyFont="1" applyFill="1" applyBorder="1" applyAlignment="1" applyProtection="0">
      <alignment horizontal="right" vertical="bottom"/>
    </xf>
    <xf numFmtId="49" fontId="28" fillId="2" borderId="5" applyNumberFormat="1" applyFont="1" applyFill="1" applyBorder="1" applyAlignment="1" applyProtection="0">
      <alignment horizontal="right" vertical="bottom"/>
    </xf>
    <xf numFmtId="60" fontId="7" fillId="2" borderId="19" applyNumberFormat="1" applyFont="1" applyFill="1" applyBorder="1" applyAlignment="1" applyProtection="0">
      <alignment vertical="bottom"/>
    </xf>
    <xf numFmtId="60" fontId="7" fillId="2" borderId="20" applyNumberFormat="1" applyFont="1" applyFill="1" applyBorder="1" applyAlignment="1" applyProtection="0">
      <alignment vertical="bottom"/>
    </xf>
    <xf numFmtId="0" fontId="0" borderId="21" applyNumberFormat="0" applyFont="1" applyFill="0" applyBorder="1" applyAlignment="1" applyProtection="0">
      <alignment vertical="bottom"/>
    </xf>
    <xf numFmtId="60" fontId="25" fillId="2" borderId="19" applyNumberFormat="1" applyFont="1" applyFill="1" applyBorder="1" applyAlignment="1" applyProtection="0">
      <alignment vertical="bottom"/>
    </xf>
    <xf numFmtId="60" fontId="28" fillId="2" borderId="20" applyNumberFormat="1" applyFont="1" applyFill="1" applyBorder="1" applyAlignment="1" applyProtection="0">
      <alignment vertical="bottom"/>
    </xf>
    <xf numFmtId="60" fontId="0" fillId="2" borderId="19" applyNumberFormat="1" applyFont="1" applyFill="1" applyBorder="1" applyAlignment="1" applyProtection="0">
      <alignment vertical="bottom"/>
    </xf>
    <xf numFmtId="60" fontId="0" fillId="2" borderId="20" applyNumberFormat="1" applyFont="1" applyFill="1" applyBorder="1" applyAlignment="1" applyProtection="0">
      <alignment vertical="bottom"/>
    </xf>
    <xf numFmtId="49" fontId="29" fillId="2" borderId="21" applyNumberFormat="1" applyFont="1" applyFill="1" applyBorder="1" applyAlignment="1" applyProtection="0">
      <alignment vertical="bottom"/>
    </xf>
    <xf numFmtId="60" fontId="26" fillId="2" borderId="20" applyNumberFormat="1" applyFont="1" applyFill="1" applyBorder="1" applyAlignment="1" applyProtection="0">
      <alignment vertical="bottom"/>
    </xf>
    <xf numFmtId="60" fontId="0" fillId="2" borderId="21" applyNumberFormat="1" applyFont="1" applyFill="1" applyBorder="1" applyAlignment="1" applyProtection="0">
      <alignment vertical="bottom"/>
    </xf>
    <xf numFmtId="60" fontId="25" fillId="2" borderId="20" applyNumberFormat="1" applyFont="1" applyFill="1" applyBorder="1" applyAlignment="1" applyProtection="0">
      <alignment vertical="bottom"/>
    </xf>
    <xf numFmtId="0" fontId="0" fillId="2" borderId="5" applyNumberFormat="1" applyFont="1" applyFill="1" applyBorder="1" applyAlignment="1" applyProtection="0">
      <alignment vertical="bottom"/>
    </xf>
    <xf numFmtId="49" fontId="14" fillId="2" borderId="7" applyNumberFormat="1" applyFont="1" applyFill="1" applyBorder="1" applyAlignment="1" applyProtection="0">
      <alignment horizontal="center" vertical="bottom"/>
    </xf>
    <xf numFmtId="49" fontId="30" fillId="2" borderId="9" applyNumberFormat="1" applyFont="1" applyFill="1" applyBorder="1" applyAlignment="1" applyProtection="0">
      <alignment horizontal="center" vertical="bottom"/>
    </xf>
    <xf numFmtId="49" fontId="9" fillId="2" borderId="10" applyNumberFormat="1" applyFont="1" applyFill="1" applyBorder="1" applyAlignment="1" applyProtection="0">
      <alignment vertical="bottom"/>
    </xf>
    <xf numFmtId="49" fontId="31" fillId="2" borderId="4" applyNumberFormat="1" applyFont="1" applyFill="1" applyBorder="1" applyAlignment="1" applyProtection="0">
      <alignment vertical="bottom"/>
    </xf>
    <xf numFmtId="0" fontId="33" fillId="2" borderId="30" applyNumberFormat="1" applyFont="1" applyFill="1" applyBorder="1" applyAlignment="1" applyProtection="0">
      <alignment horizontal="left" vertical="bottom"/>
    </xf>
    <xf numFmtId="0" fontId="0" borderId="31" applyNumberFormat="0" applyFont="1" applyFill="0" applyBorder="1" applyAlignment="1" applyProtection="0">
      <alignment vertical="bottom"/>
    </xf>
    <xf numFmtId="0" fontId="0" borderId="32" applyNumberFormat="0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0" fontId="0" borderId="33" applyNumberFormat="0" applyFont="1" applyFill="0" applyBorder="1" applyAlignment="1" applyProtection="0">
      <alignment vertical="bottom"/>
    </xf>
    <xf numFmtId="0" fontId="0" borderId="34" applyNumberFormat="0" applyFont="1" applyFill="0" applyBorder="1" applyAlignment="1" applyProtection="0">
      <alignment vertical="bottom"/>
    </xf>
    <xf numFmtId="0" fontId="0" fillId="2" borderId="34" applyNumberFormat="0" applyFont="1" applyFill="1" applyBorder="1" applyAlignment="1" applyProtection="0">
      <alignment vertical="bottom"/>
    </xf>
    <xf numFmtId="0" fontId="0" borderId="35" applyNumberFormat="0" applyFont="1" applyFill="0" applyBorder="1" applyAlignment="1" applyProtection="0">
      <alignment vertical="bottom"/>
    </xf>
    <xf numFmtId="0" fontId="0" borderId="36" applyNumberFormat="0" applyFont="1" applyFill="0" applyBorder="1" applyAlignment="1" applyProtection="0">
      <alignment vertical="bottom"/>
    </xf>
    <xf numFmtId="0" fontId="0" fillId="2" borderId="37" applyNumberFormat="1" applyFont="1" applyFill="1" applyBorder="1" applyAlignment="1" applyProtection="0">
      <alignment vertical="bottom"/>
    </xf>
    <xf numFmtId="0" fontId="0" fillId="2" borderId="38" applyNumberFormat="1" applyFont="1" applyFill="1" applyBorder="1" applyAlignment="1" applyProtection="0">
      <alignment vertical="bottom"/>
    </xf>
    <xf numFmtId="0" fontId="0" fillId="2" borderId="39" applyNumberFormat="1" applyFont="1" applyFill="1" applyBorder="1" applyAlignment="1" applyProtection="0">
      <alignment vertical="bottom"/>
    </xf>
    <xf numFmtId="0" fontId="0" borderId="24" applyNumberFormat="0" applyFont="1" applyFill="0" applyBorder="1" applyAlignment="1" applyProtection="0">
      <alignment vertical="bottom"/>
    </xf>
    <xf numFmtId="49" fontId="34" fillId="2" borderId="40" applyNumberFormat="1" applyFont="1" applyFill="1" applyBorder="1" applyAlignment="1" applyProtection="0">
      <alignment horizontal="center" vertical="center"/>
    </xf>
    <xf numFmtId="0" fontId="34" fillId="2" borderId="11" applyNumberFormat="1" applyFont="1" applyFill="1" applyBorder="1" applyAlignment="1" applyProtection="0">
      <alignment horizontal="center" vertical="center"/>
    </xf>
    <xf numFmtId="0" fontId="34" fillId="2" borderId="41" applyNumberFormat="1" applyFont="1" applyFill="1" applyBorder="1" applyAlignment="1" applyProtection="0">
      <alignment horizontal="center" vertical="center"/>
    </xf>
    <xf numFmtId="0" fontId="7" fillId="2" borderId="5" applyNumberFormat="0" applyFont="1" applyFill="1" applyBorder="1" applyAlignment="1" applyProtection="0">
      <alignment horizontal="left" vertical="bottom"/>
    </xf>
    <xf numFmtId="0" fontId="0" fillId="2" borderId="5" applyNumberFormat="0" applyFont="1" applyFill="1" applyBorder="1" applyAlignment="1" applyProtection="0">
      <alignment horizontal="left" vertical="bottom"/>
    </xf>
    <xf numFmtId="0" fontId="0" fillId="2" borderId="5" applyNumberFormat="1" applyFont="1" applyFill="1" applyBorder="1" applyAlignment="1" applyProtection="0">
      <alignment horizontal="left" vertical="bottom"/>
    </xf>
    <xf numFmtId="0" fontId="0" fillId="2" borderId="23" applyNumberFormat="1" applyFont="1" applyFill="1" applyBorder="1" applyAlignment="1" applyProtection="0">
      <alignment vertical="bottom"/>
    </xf>
    <xf numFmtId="0" fontId="34" fillId="2" borderId="10" applyNumberFormat="1" applyFont="1" applyFill="1" applyBorder="1" applyAlignment="1" applyProtection="0">
      <alignment horizontal="center" vertical="center"/>
    </xf>
    <xf numFmtId="0" fontId="34" fillId="2" borderId="5" applyNumberFormat="1" applyFont="1" applyFill="1" applyBorder="1" applyAlignment="1" applyProtection="0">
      <alignment horizontal="center" vertical="center"/>
    </xf>
    <xf numFmtId="0" fontId="34" fillId="2" borderId="25" applyNumberFormat="1" applyFont="1" applyFill="1" applyBorder="1" applyAlignment="1" applyProtection="0">
      <alignment horizontal="center" vertical="center"/>
    </xf>
    <xf numFmtId="0" fontId="34" fillId="2" borderId="42" applyNumberFormat="1" applyFont="1" applyFill="1" applyBorder="1" applyAlignment="1" applyProtection="0">
      <alignment horizontal="center" vertical="center"/>
    </xf>
    <xf numFmtId="0" fontId="34" fillId="2" borderId="7" applyNumberFormat="1" applyFont="1" applyFill="1" applyBorder="1" applyAlignment="1" applyProtection="0">
      <alignment horizontal="center" vertical="center"/>
    </xf>
    <xf numFmtId="0" fontId="34" fillId="2" borderId="43" applyNumberFormat="1" applyFont="1" applyFill="1" applyBorder="1" applyAlignment="1" applyProtection="0">
      <alignment horizontal="center" vertical="center"/>
    </xf>
    <xf numFmtId="0" fontId="0" fillId="2" borderId="11" applyNumberFormat="0" applyFont="1" applyFill="1" applyBorder="1" applyAlignment="1" applyProtection="0">
      <alignment vertical="bottom"/>
    </xf>
    <xf numFmtId="0" fontId="0" borderId="44" applyNumberFormat="0" applyFont="1" applyFill="0" applyBorder="1" applyAlignment="1" applyProtection="0">
      <alignment vertical="bottom"/>
    </xf>
    <xf numFmtId="0" fontId="35" fillId="2" borderId="5" applyNumberFormat="0" applyFont="1" applyFill="1" applyBorder="1" applyAlignment="1" applyProtection="0">
      <alignment horizontal="left" vertical="center"/>
    </xf>
    <xf numFmtId="0" fontId="35" fillId="2" borderId="5" applyNumberFormat="1" applyFont="1" applyFill="1" applyBorder="1" applyAlignment="1" applyProtection="0">
      <alignment horizontal="left" vertical="center"/>
    </xf>
    <xf numFmtId="0" fontId="0" fillId="2" borderId="5" applyNumberFormat="0" applyFont="1" applyFill="1" applyBorder="1" applyAlignment="1" applyProtection="0">
      <alignment vertical="bottom"/>
    </xf>
    <xf numFmtId="49" fontId="14" fillId="2" borderId="6" applyNumberFormat="1" applyFont="1" applyFill="1" applyBorder="1" applyAlignment="1" applyProtection="0">
      <alignment horizontal="right" vertical="bottom"/>
    </xf>
    <xf numFmtId="0" fontId="0" fillId="2" borderId="45" applyNumberFormat="1" applyFont="1" applyFill="1" applyBorder="1" applyAlignment="1" applyProtection="0">
      <alignment vertical="bottom"/>
    </xf>
    <xf numFmtId="0" fontId="0" fillId="2" borderId="46" applyNumberFormat="1" applyFont="1" applyFill="1" applyBorder="1" applyAlignment="1" applyProtection="0">
      <alignment vertical="bottom"/>
    </xf>
    <xf numFmtId="0" fontId="36" fillId="2" borderId="46" applyNumberFormat="1" applyFont="1" applyFill="1" applyBorder="1" applyAlignment="1" applyProtection="0">
      <alignment vertical="top"/>
    </xf>
    <xf numFmtId="49" fontId="37" fillId="2" borderId="47" applyNumberFormat="1" applyFont="1" applyFill="1" applyBorder="1" applyAlignment="1" applyProtection="0">
      <alignment horizontal="right" vertical="bottom"/>
    </xf>
    <xf numFmtId="0" fontId="7" fillId="2" borderId="5" applyNumberFormat="1" applyFont="1" applyFill="1" applyBorder="1" applyAlignment="1" applyProtection="0">
      <alignment vertical="bottom"/>
    </xf>
    <xf numFmtId="49" fontId="7" fillId="4" borderId="48" applyNumberFormat="1" applyFont="1" applyFill="1" applyBorder="1" applyAlignment="1" applyProtection="0">
      <alignment horizontal="center" vertical="center"/>
    </xf>
    <xf numFmtId="49" fontId="7" fillId="4" borderId="49" applyNumberFormat="1" applyFont="1" applyFill="1" applyBorder="1" applyAlignment="1" applyProtection="0">
      <alignment horizontal="center" vertical="center"/>
    </xf>
    <xf numFmtId="49" fontId="7" fillId="4" borderId="50" applyNumberFormat="1" applyFont="1" applyFill="1" applyBorder="1" applyAlignment="1" applyProtection="0">
      <alignment horizontal="center" vertical="center"/>
    </xf>
    <xf numFmtId="0" fontId="0" borderId="29" applyNumberFormat="0" applyFont="1" applyFill="0" applyBorder="1" applyAlignment="1" applyProtection="0">
      <alignment vertical="bottom"/>
    </xf>
    <xf numFmtId="0" fontId="0" borderId="38" applyNumberFormat="0" applyFont="1" applyFill="0" applyBorder="1" applyAlignment="1" applyProtection="0">
      <alignment vertical="bottom"/>
    </xf>
    <xf numFmtId="49" fontId="7" fillId="4" borderId="51" applyNumberFormat="1" applyFont="1" applyFill="1" applyBorder="1" applyAlignment="1" applyProtection="0">
      <alignment horizontal="left" vertical="center"/>
    </xf>
    <xf numFmtId="0" fontId="7" fillId="4" borderId="18" applyNumberFormat="1" applyFont="1" applyFill="1" applyBorder="1" applyAlignment="1" applyProtection="0">
      <alignment horizontal="left" vertical="center"/>
    </xf>
    <xf numFmtId="0" fontId="7" fillId="4" borderId="52" applyNumberFormat="1" applyFont="1" applyFill="1" applyBorder="1" applyAlignment="1" applyProtection="0">
      <alignment horizontal="left" vertical="center"/>
    </xf>
    <xf numFmtId="49" fontId="7" fillId="4" borderId="53" applyNumberFormat="1" applyFont="1" applyFill="1" applyBorder="1" applyAlignment="1" applyProtection="0">
      <alignment horizontal="center" vertical="center" wrapText="1"/>
    </xf>
    <xf numFmtId="0" fontId="7" fillId="2" borderId="12" applyNumberFormat="1" applyFont="1" applyFill="1" applyBorder="1" applyAlignment="1" applyProtection="0">
      <alignment vertical="center"/>
    </xf>
    <xf numFmtId="0" fontId="0" borderId="54" applyNumberFormat="0" applyFont="1" applyFill="0" applyBorder="1" applyAlignment="1" applyProtection="0">
      <alignment vertical="bottom"/>
    </xf>
    <xf numFmtId="0" fontId="7" fillId="4" borderId="55" applyNumberFormat="1" applyFont="1" applyFill="1" applyBorder="1" applyAlignment="1" applyProtection="0">
      <alignment horizontal="center" vertical="center"/>
    </xf>
    <xf numFmtId="0" fontId="7" fillId="4" borderId="56" applyNumberFormat="1" applyFont="1" applyFill="1" applyBorder="1" applyAlignment="1" applyProtection="0">
      <alignment horizontal="center" vertical="center"/>
    </xf>
    <xf numFmtId="0" fontId="7" fillId="4" borderId="57" applyNumberFormat="1" applyFont="1" applyFill="1" applyBorder="1" applyAlignment="1" applyProtection="0">
      <alignment horizontal="center" vertical="center"/>
    </xf>
    <xf numFmtId="0" fontId="7" fillId="4" borderId="58" applyNumberFormat="1" applyFont="1" applyFill="1" applyBorder="1" applyAlignment="1" applyProtection="0">
      <alignment horizontal="left" vertical="center"/>
    </xf>
    <xf numFmtId="0" fontId="7" fillId="4" borderId="12" applyNumberFormat="1" applyFont="1" applyFill="1" applyBorder="1" applyAlignment="1" applyProtection="0">
      <alignment horizontal="left" vertical="center"/>
    </xf>
    <xf numFmtId="0" fontId="7" fillId="4" borderId="54" applyNumberFormat="1" applyFont="1" applyFill="1" applyBorder="1" applyAlignment="1" applyProtection="0">
      <alignment horizontal="left" vertical="center"/>
    </xf>
    <xf numFmtId="0" fontId="7" fillId="4" borderId="59" applyNumberFormat="1" applyFont="1" applyFill="1" applyBorder="1" applyAlignment="1" applyProtection="0">
      <alignment horizontal="center" vertical="center" wrapText="1"/>
    </xf>
    <xf numFmtId="49" fontId="7" fillId="2" borderId="51" applyNumberFormat="1" applyFont="1" applyFill="1" applyBorder="1" applyAlignment="1" applyProtection="0">
      <alignment vertical="bottom"/>
    </xf>
    <xf numFmtId="0" fontId="7" fillId="2" borderId="18" applyNumberFormat="1" applyFont="1" applyFill="1" applyBorder="1" applyAlignment="1" applyProtection="0">
      <alignment vertical="center"/>
    </xf>
    <xf numFmtId="0" fontId="7" fillId="2" borderId="60" applyNumberFormat="1" applyFont="1" applyFill="1" applyBorder="1" applyAlignment="1" applyProtection="0">
      <alignment vertical="center"/>
    </xf>
    <xf numFmtId="60" fontId="7" fillId="2" borderId="49" applyNumberFormat="1" applyFont="1" applyFill="1" applyBorder="1" applyAlignment="1" applyProtection="0">
      <alignment vertical="center"/>
    </xf>
    <xf numFmtId="60" fontId="7" fillId="2" borderId="50" applyNumberFormat="1" applyFont="1" applyFill="1" applyBorder="1" applyAlignment="1" applyProtection="0">
      <alignment vertical="center"/>
    </xf>
    <xf numFmtId="0" fontId="0" borderId="46" applyNumberFormat="0" applyFont="1" applyFill="0" applyBorder="1" applyAlignment="1" applyProtection="0">
      <alignment vertical="bottom"/>
    </xf>
    <xf numFmtId="0" fontId="0" fillId="2" borderId="51" applyNumberFormat="1" applyFont="1" applyFill="1" applyBorder="1" applyAlignment="1" applyProtection="0">
      <alignment vertical="bottom"/>
    </xf>
    <xf numFmtId="0" fontId="0" fillId="2" borderId="18" applyNumberFormat="1" applyFont="1" applyFill="1" applyBorder="1" applyAlignment="1" applyProtection="0">
      <alignment vertical="bottom"/>
    </xf>
    <xf numFmtId="0" fontId="0" fillId="2" borderId="52" applyNumberFormat="1" applyFont="1" applyFill="1" applyBorder="1" applyAlignment="1" applyProtection="0">
      <alignment vertical="bottom"/>
    </xf>
    <xf numFmtId="60" fontId="0" fillId="2" borderId="53" applyNumberFormat="1" applyFont="1" applyFill="1" applyBorder="1" applyAlignment="1" applyProtection="0">
      <alignment vertical="bottom"/>
    </xf>
    <xf numFmtId="49" fontId="8" fillId="2" borderId="29" applyNumberFormat="1" applyFont="1" applyFill="1" applyBorder="1" applyAlignment="1" applyProtection="0">
      <alignment horizontal="left" vertical="bottom"/>
    </xf>
    <xf numFmtId="0" fontId="0" fillId="2" borderId="19" applyNumberFormat="1" applyFont="1" applyFill="1" applyBorder="1" applyAlignment="1" applyProtection="0">
      <alignment vertical="bottom"/>
    </xf>
    <xf numFmtId="60" fontId="8" fillId="2" borderId="20" applyNumberFormat="1" applyFont="1" applyFill="1" applyBorder="1" applyAlignment="1" applyProtection="0">
      <alignment vertical="bottom"/>
    </xf>
    <xf numFmtId="60" fontId="8" fillId="2" borderId="61" applyNumberFormat="1" applyFont="1" applyFill="1" applyBorder="1" applyAlignment="1" applyProtection="0">
      <alignment vertical="bottom"/>
    </xf>
    <xf numFmtId="49" fontId="38" fillId="2" borderId="5" applyNumberFormat="1" applyFont="1" applyFill="1" applyBorder="1" applyAlignment="1" applyProtection="0">
      <alignment vertical="bottom"/>
    </xf>
    <xf numFmtId="49" fontId="7" fillId="2" borderId="29" applyNumberFormat="1" applyFont="1" applyFill="1" applyBorder="1" applyAlignment="1" applyProtection="0">
      <alignment horizontal="left" vertical="bottom"/>
    </xf>
    <xf numFmtId="0" fontId="0" fillId="2" borderId="27" applyNumberFormat="1" applyFont="1" applyFill="1" applyBorder="1" applyAlignment="1" applyProtection="0">
      <alignment vertical="bottom"/>
    </xf>
    <xf numFmtId="60" fontId="7" fillId="2" borderId="62" applyNumberFormat="1" applyFont="1" applyFill="1" applyBorder="1" applyAlignment="1" applyProtection="0">
      <alignment vertical="bottom"/>
    </xf>
    <xf numFmtId="49" fontId="0" fillId="2" borderId="29" applyNumberFormat="1" applyFont="1" applyFill="1" applyBorder="1" applyAlignment="1" applyProtection="0">
      <alignment horizontal="left" vertical="center"/>
    </xf>
    <xf numFmtId="60" fontId="0" fillId="2" borderId="61" applyNumberFormat="1" applyFont="1" applyFill="1" applyBorder="1" applyAlignment="1" applyProtection="0">
      <alignment vertical="bottom"/>
    </xf>
    <xf numFmtId="0" fontId="0" fillId="2" borderId="12" applyNumberFormat="0" applyFont="1" applyFill="1" applyBorder="1" applyAlignment="1" applyProtection="0">
      <alignment vertical="bottom"/>
    </xf>
    <xf numFmtId="0" fontId="0" borderId="63" applyNumberFormat="0" applyFont="1" applyFill="0" applyBorder="1" applyAlignment="1" applyProtection="0">
      <alignment vertical="bottom"/>
    </xf>
    <xf numFmtId="49" fontId="8" fillId="2" borderId="29" applyNumberFormat="1" applyFont="1" applyFill="1" applyBorder="1" applyAlignment="1" applyProtection="0">
      <alignment horizontal="left" vertical="bottom" indent="2"/>
    </xf>
    <xf numFmtId="49" fontId="8" fillId="2" borderId="62" applyNumberFormat="1" applyFont="1" applyFill="1" applyBorder="1" applyAlignment="1" applyProtection="0">
      <alignment vertical="bottom"/>
    </xf>
    <xf numFmtId="49" fontId="7" fillId="2" borderId="29" applyNumberFormat="1" applyFont="1" applyFill="1" applyBorder="1" applyAlignment="1" applyProtection="0">
      <alignment vertical="bottom"/>
    </xf>
    <xf numFmtId="60" fontId="7" fillId="2" borderId="61" applyNumberFormat="1" applyFont="1" applyFill="1" applyBorder="1" applyAlignment="1" applyProtection="0">
      <alignment vertical="bottom"/>
    </xf>
    <xf numFmtId="49" fontId="7" fillId="2" borderId="51" applyNumberFormat="1" applyFont="1" applyFill="1" applyBorder="1" applyAlignment="1" applyProtection="0">
      <alignment horizontal="left" vertical="bottom"/>
    </xf>
    <xf numFmtId="0" fontId="0" fillId="2" borderId="60" applyNumberFormat="1" applyFont="1" applyFill="1" applyBorder="1" applyAlignment="1" applyProtection="0">
      <alignment vertical="bottom"/>
    </xf>
    <xf numFmtId="60" fontId="0" fillId="2" borderId="49" applyNumberFormat="1" applyFont="1" applyFill="1" applyBorder="1" applyAlignment="1" applyProtection="0">
      <alignment vertical="bottom"/>
    </xf>
    <xf numFmtId="9" fontId="36" fillId="2" borderId="49" applyNumberFormat="1" applyFont="1" applyFill="1" applyBorder="1" applyAlignment="1" applyProtection="0">
      <alignment vertical="bottom"/>
    </xf>
    <xf numFmtId="9" fontId="36" fillId="2" borderId="50" applyNumberFormat="1" applyFont="1" applyFill="1" applyBorder="1" applyAlignment="1" applyProtection="0">
      <alignment vertical="bottom"/>
    </xf>
    <xf numFmtId="49" fontId="7" fillId="4" borderId="64" applyNumberFormat="1" applyFont="1" applyFill="1" applyBorder="1" applyAlignment="1" applyProtection="0">
      <alignment horizontal="center" vertical="center"/>
    </xf>
    <xf numFmtId="49" fontId="7" fillId="4" borderId="65" applyNumberFormat="1" applyFont="1" applyFill="1" applyBorder="1" applyAlignment="1" applyProtection="0">
      <alignment horizontal="center" vertical="center"/>
    </xf>
    <xf numFmtId="49" fontId="39" fillId="2" borderId="24" applyNumberFormat="1" applyFont="1" applyFill="1" applyBorder="1" applyAlignment="1" applyProtection="0">
      <alignment horizontal="center" vertical="center" wrapText="1"/>
    </xf>
    <xf numFmtId="0" fontId="39" fillId="2" borderId="5" applyNumberFormat="1" applyFont="1" applyFill="1" applyBorder="1" applyAlignment="1" applyProtection="0">
      <alignment horizontal="center" vertical="center" wrapText="1"/>
    </xf>
    <xf numFmtId="0" fontId="39" fillId="2" borderId="23" applyNumberFormat="1" applyFont="1" applyFill="1" applyBorder="1" applyAlignment="1" applyProtection="0">
      <alignment horizontal="center" vertical="center" wrapText="1"/>
    </xf>
    <xf numFmtId="9" fontId="36" fillId="2" borderId="20" applyNumberFormat="1" applyFont="1" applyFill="1" applyBorder="1" applyAlignment="1" applyProtection="0">
      <alignment vertical="bottom"/>
    </xf>
    <xf numFmtId="9" fontId="36" fillId="2" borderId="61" applyNumberFormat="1" applyFont="1" applyFill="1" applyBorder="1" applyAlignment="1" applyProtection="0">
      <alignment vertical="bottom"/>
    </xf>
    <xf numFmtId="49" fontId="0" fillId="2" borderId="58" applyNumberFormat="1" applyFont="1" applyFill="1" applyBorder="1" applyAlignment="1" applyProtection="0">
      <alignment horizontal="left" vertical="center"/>
    </xf>
    <xf numFmtId="0" fontId="0" fillId="2" borderId="12" applyNumberFormat="1" applyFont="1" applyFill="1" applyBorder="1" applyAlignment="1" applyProtection="0">
      <alignment vertical="bottom"/>
    </xf>
    <xf numFmtId="0" fontId="0" fillId="2" borderId="66" applyNumberFormat="1" applyFont="1" applyFill="1" applyBorder="1" applyAlignment="1" applyProtection="0">
      <alignment vertical="bottom"/>
    </xf>
    <xf numFmtId="60" fontId="7" fillId="2" borderId="56" applyNumberFormat="1" applyFont="1" applyFill="1" applyBorder="1" applyAlignment="1" applyProtection="0">
      <alignment vertical="bottom"/>
    </xf>
    <xf numFmtId="60" fontId="7" fillId="2" borderId="57" applyNumberFormat="1" applyFont="1" applyFill="1" applyBorder="1" applyAlignment="1" applyProtection="0">
      <alignment vertical="bottom"/>
    </xf>
    <xf numFmtId="49" fontId="0" fillId="2" borderId="51" applyNumberFormat="1" applyFont="1" applyFill="1" applyBorder="1" applyAlignment="1" applyProtection="0">
      <alignment horizontal="left" vertical="bottom"/>
    </xf>
    <xf numFmtId="60" fontId="0" fillId="2" borderId="49" applyNumberFormat="1" applyFont="1" applyFill="1" applyBorder="1" applyAlignment="1" applyProtection="0">
      <alignment vertical="center"/>
    </xf>
    <xf numFmtId="60" fontId="7" fillId="2" borderId="50" applyNumberFormat="1" applyFont="1" applyFill="1" applyBorder="1" applyAlignment="1" applyProtection="0">
      <alignment vertical="center" wrapText="1"/>
    </xf>
    <xf numFmtId="0" fontId="7" fillId="4" borderId="67" applyNumberFormat="1" applyFont="1" applyFill="1" applyBorder="1" applyAlignment="1" applyProtection="0">
      <alignment horizontal="center" vertical="center"/>
    </xf>
    <xf numFmtId="0" fontId="7" fillId="4" borderId="68" applyNumberFormat="1" applyFont="1" applyFill="1" applyBorder="1" applyAlignment="1" applyProtection="0">
      <alignment horizontal="center" vertical="center"/>
    </xf>
    <xf numFmtId="0" fontId="39" fillId="2" borderId="24" applyNumberFormat="1" applyFont="1" applyFill="1" applyBorder="1" applyAlignment="1" applyProtection="0">
      <alignment horizontal="center" vertical="center" wrapText="1"/>
    </xf>
    <xf numFmtId="60" fontId="8" fillId="2" borderId="58" applyNumberFormat="1" applyFont="1" applyFill="1" applyBorder="1" applyAlignment="1" applyProtection="0">
      <alignment horizontal="left" vertical="bottom"/>
    </xf>
    <xf numFmtId="60" fontId="8" fillId="2" borderId="56" applyNumberFormat="1" applyFont="1" applyFill="1" applyBorder="1" applyAlignment="1" applyProtection="0">
      <alignment vertical="bottom"/>
    </xf>
    <xf numFmtId="60" fontId="8" fillId="2" borderId="57" applyNumberFormat="1" applyFont="1" applyFill="1" applyBorder="1" applyAlignment="1" applyProtection="0">
      <alignment vertical="bottom"/>
    </xf>
    <xf numFmtId="49" fontId="7" fillId="2" borderId="58" applyNumberFormat="1" applyFont="1" applyFill="1" applyBorder="1" applyAlignment="1" applyProtection="0">
      <alignment horizontal="left" vertical="center"/>
    </xf>
    <xf numFmtId="60" fontId="0" fillId="2" borderId="56" applyNumberFormat="1" applyFont="1" applyFill="1" applyBorder="1" applyAlignment="1" applyProtection="0">
      <alignment vertical="bottom"/>
    </xf>
    <xf numFmtId="9" fontId="36" fillId="2" borderId="56" applyNumberFormat="1" applyFont="1" applyFill="1" applyBorder="1" applyAlignment="1" applyProtection="0">
      <alignment vertical="bottom"/>
    </xf>
    <xf numFmtId="9" fontId="36" fillId="2" borderId="57" applyNumberFormat="1" applyFont="1" applyFill="1" applyBorder="1" applyAlignment="1" applyProtection="0">
      <alignment vertical="bottom"/>
    </xf>
    <xf numFmtId="49" fontId="7" fillId="4" borderId="14" applyNumberFormat="1" applyFont="1" applyFill="1" applyBorder="1" applyAlignment="1" applyProtection="0">
      <alignment vertical="bottom"/>
    </xf>
    <xf numFmtId="0" fontId="0" fillId="4" borderId="15" applyNumberFormat="1" applyFont="1" applyFill="1" applyBorder="1" applyAlignment="1" applyProtection="0">
      <alignment vertical="bottom"/>
    </xf>
    <xf numFmtId="0" fontId="0" fillId="4" borderId="69" applyNumberFormat="1" applyFont="1" applyFill="1" applyBorder="1" applyAlignment="1" applyProtection="0">
      <alignment vertical="bottom"/>
    </xf>
    <xf numFmtId="9" fontId="7" fillId="4" borderId="70" applyNumberFormat="1" applyFont="1" applyFill="1" applyBorder="1" applyAlignment="1" applyProtection="0">
      <alignment horizontal="center" vertical="bottom"/>
    </xf>
    <xf numFmtId="9" fontId="7" fillId="4" borderId="71" applyNumberFormat="1" applyFont="1" applyFill="1" applyBorder="1" applyAlignment="1" applyProtection="0">
      <alignment horizontal="center" vertical="bottom"/>
    </xf>
    <xf numFmtId="49" fontId="0" fillId="2" borderId="20" applyNumberFormat="1" applyFont="1" applyFill="1" applyBorder="1" applyAlignment="1" applyProtection="0">
      <alignment vertical="bottom"/>
    </xf>
    <xf numFmtId="49" fontId="0" fillId="2" borderId="51" applyNumberFormat="1" applyFont="1" applyFill="1" applyBorder="1" applyAlignment="1" applyProtection="0">
      <alignment horizontal="left" vertical="center"/>
    </xf>
    <xf numFmtId="60" fontId="0" fillId="2" borderId="50" applyNumberFormat="1" applyFont="1" applyFill="1" applyBorder="1" applyAlignment="1" applyProtection="0">
      <alignment vertical="center" wrapText="1"/>
    </xf>
    <xf numFmtId="60" fontId="0" fillId="2" borderId="48" applyNumberFormat="1" applyFont="1" applyFill="1" applyBorder="1" applyAlignment="1" applyProtection="0">
      <alignment vertical="center"/>
    </xf>
    <xf numFmtId="60" fontId="0" fillId="2" borderId="64" applyNumberFormat="1" applyFont="1" applyFill="1" applyBorder="1" applyAlignment="1" applyProtection="0">
      <alignment vertical="center"/>
    </xf>
    <xf numFmtId="60" fontId="7" fillId="2" borderId="72" applyNumberFormat="1" applyFont="1" applyFill="1" applyBorder="1" applyAlignment="1" applyProtection="0">
      <alignment vertical="center"/>
    </xf>
    <xf numFmtId="0" fontId="8" fillId="2" borderId="29" applyNumberFormat="1" applyFont="1" applyFill="1" applyBorder="1" applyAlignment="1" applyProtection="0">
      <alignment horizontal="left" vertical="bottom"/>
    </xf>
    <xf numFmtId="49" fontId="8" fillId="2" borderId="20" applyNumberFormat="1" applyFont="1" applyFill="1" applyBorder="1" applyAlignment="1" applyProtection="0">
      <alignment horizontal="center" vertical="bottom"/>
    </xf>
    <xf numFmtId="49" fontId="8" fillId="2" borderId="61" applyNumberFormat="1" applyFont="1" applyFill="1" applyBorder="1" applyAlignment="1" applyProtection="0">
      <alignment horizontal="center" vertical="bottom"/>
    </xf>
    <xf numFmtId="60" fontId="7" fillId="4" borderId="70" applyNumberFormat="1" applyFont="1" applyFill="1" applyBorder="1" applyAlignment="1" applyProtection="0">
      <alignment vertical="bottom"/>
    </xf>
    <xf numFmtId="60" fontId="7" fillId="4" borderId="71" applyNumberFormat="1" applyFont="1" applyFill="1" applyBorder="1" applyAlignment="1" applyProtection="0">
      <alignment vertical="bottom"/>
    </xf>
    <xf numFmtId="9" fontId="40" fillId="4" borderId="70" applyNumberFormat="1" applyFont="1" applyFill="1" applyBorder="1" applyAlignment="1" applyProtection="0">
      <alignment vertical="bottom"/>
    </xf>
    <xf numFmtId="9" fontId="40" fillId="4" borderId="71" applyNumberFormat="1" applyFont="1" applyFill="1" applyBorder="1" applyAlignment="1" applyProtection="0">
      <alignment vertical="bottom"/>
    </xf>
    <xf numFmtId="49" fontId="0" fillId="2" borderId="14" applyNumberFormat="1" applyFont="1" applyFill="1" applyBorder="1" applyAlignment="1" applyProtection="0">
      <alignment horizontal="left" vertical="center"/>
    </xf>
    <xf numFmtId="0" fontId="0" fillId="2" borderId="15" applyNumberFormat="1" applyFont="1" applyFill="1" applyBorder="1" applyAlignment="1" applyProtection="0">
      <alignment vertical="bottom"/>
    </xf>
    <xf numFmtId="0" fontId="0" fillId="2" borderId="69" applyNumberFormat="1" applyFont="1" applyFill="1" applyBorder="1" applyAlignment="1" applyProtection="0">
      <alignment vertical="bottom"/>
    </xf>
    <xf numFmtId="60" fontId="0" fillId="2" borderId="70" applyNumberFormat="1" applyFont="1" applyFill="1" applyBorder="1" applyAlignment="1" applyProtection="0">
      <alignment vertical="bottom"/>
    </xf>
    <xf numFmtId="60" fontId="0" fillId="2" borderId="71" applyNumberFormat="1" applyFont="1" applyFill="1" applyBorder="1" applyAlignment="1" applyProtection="0">
      <alignment vertical="bottom"/>
    </xf>
    <xf numFmtId="60" fontId="0" fillId="2" borderId="73" applyNumberFormat="1" applyFont="1" applyFill="1" applyBorder="1" applyAlignment="1" applyProtection="0">
      <alignment vertical="bottom"/>
    </xf>
    <xf numFmtId="60" fontId="0" fillId="2" borderId="74" applyNumberFormat="1" applyFont="1" applyFill="1" applyBorder="1" applyAlignment="1" applyProtection="0">
      <alignment vertical="bottom"/>
    </xf>
    <xf numFmtId="60" fontId="7" fillId="2" borderId="75" applyNumberFormat="1" applyFont="1" applyFill="1" applyBorder="1" applyAlignment="1" applyProtection="0">
      <alignment vertical="bottom"/>
    </xf>
    <xf numFmtId="60" fontId="7" fillId="2" borderId="49" applyNumberFormat="1" applyFont="1" applyFill="1" applyBorder="1" applyAlignment="1" applyProtection="0">
      <alignment vertical="bottom"/>
    </xf>
    <xf numFmtId="60" fontId="7" fillId="2" borderId="50" applyNumberFormat="1" applyFont="1" applyFill="1" applyBorder="1" applyAlignment="1" applyProtection="0">
      <alignment vertical="bottom"/>
    </xf>
    <xf numFmtId="49" fontId="7" fillId="2" borderId="14" applyNumberFormat="1" applyFont="1" applyFill="1" applyBorder="1" applyAlignment="1" applyProtection="0">
      <alignment horizontal="left" vertical="center"/>
    </xf>
    <xf numFmtId="9" fontId="36" fillId="2" borderId="70" applyNumberFormat="1" applyFont="1" applyFill="1" applyBorder="1" applyAlignment="1" applyProtection="0">
      <alignment vertical="bottom"/>
    </xf>
    <xf numFmtId="9" fontId="36" fillId="2" borderId="71" applyNumberFormat="1" applyFont="1" applyFill="1" applyBorder="1" applyAlignment="1" applyProtection="0">
      <alignment vertical="bottom"/>
    </xf>
    <xf numFmtId="60" fontId="0" fillId="2" borderId="57" applyNumberFormat="1" applyFont="1" applyFill="1" applyBorder="1" applyAlignment="1" applyProtection="0">
      <alignment vertical="bottom"/>
    </xf>
    <xf numFmtId="0" fontId="7" fillId="2" borderId="58" applyNumberFormat="1" applyFont="1" applyFill="1" applyBorder="1" applyAlignment="1" applyProtection="0">
      <alignment vertical="bottom"/>
    </xf>
    <xf numFmtId="60" fontId="7" fillId="4" borderId="70" applyNumberFormat="1" applyFont="1" applyFill="1" applyBorder="1" applyAlignment="1" applyProtection="0">
      <alignment horizontal="center" vertical="bottom"/>
    </xf>
    <xf numFmtId="60" fontId="7" fillId="4" borderId="71" applyNumberFormat="1" applyFont="1" applyFill="1" applyBorder="1" applyAlignment="1" applyProtection="0">
      <alignment horizontal="center" vertical="bottom"/>
    </xf>
    <xf numFmtId="49" fontId="0" fillId="2" borderId="56" applyNumberFormat="1" applyFont="1" applyFill="1" applyBorder="1" applyAlignment="1" applyProtection="0">
      <alignment vertical="bottom"/>
    </xf>
    <xf numFmtId="60" fontId="0" fillId="2" borderId="55" applyNumberFormat="1" applyFont="1" applyFill="1" applyBorder="1" applyAlignment="1" applyProtection="0">
      <alignment vertical="bottom"/>
    </xf>
    <xf numFmtId="60" fontId="0" fillId="2" borderId="67" applyNumberFormat="1" applyFont="1" applyFill="1" applyBorder="1" applyAlignment="1" applyProtection="0">
      <alignment vertical="bottom"/>
    </xf>
    <xf numFmtId="60" fontId="7" fillId="2" borderId="68" applyNumberFormat="1" applyFont="1" applyFill="1" applyBorder="1" applyAlignment="1" applyProtection="0">
      <alignment vertical="bottom"/>
    </xf>
    <xf numFmtId="0" fontId="7" fillId="2" borderId="18" applyNumberFormat="1" applyFont="1" applyFill="1" applyBorder="1" applyAlignment="1" applyProtection="0">
      <alignment vertical="bottom"/>
    </xf>
    <xf numFmtId="0" fontId="7" fillId="2" borderId="60" applyNumberFormat="1" applyFont="1" applyFill="1" applyBorder="1" applyAlignment="1" applyProtection="0">
      <alignment vertical="bottom"/>
    </xf>
    <xf numFmtId="60" fontId="0" fillId="2" borderId="50" applyNumberFormat="1" applyFont="1" applyFill="1" applyBorder="1" applyAlignment="1" applyProtection="0">
      <alignment vertical="bottom"/>
    </xf>
    <xf numFmtId="60" fontId="0" fillId="2" borderId="48" applyNumberFormat="1" applyFont="1" applyFill="1" applyBorder="1" applyAlignment="1" applyProtection="0">
      <alignment vertical="bottom"/>
    </xf>
    <xf numFmtId="60" fontId="0" fillId="2" borderId="64" applyNumberFormat="1" applyFont="1" applyFill="1" applyBorder="1" applyAlignment="1" applyProtection="0">
      <alignment vertical="bottom"/>
    </xf>
    <xf numFmtId="60" fontId="7" fillId="2" borderId="72" applyNumberFormat="1" applyFont="1" applyFill="1" applyBorder="1" applyAlignment="1" applyProtection="0">
      <alignment vertical="bottom"/>
    </xf>
    <xf numFmtId="49" fontId="7" fillId="2" borderId="58" applyNumberFormat="1" applyFont="1" applyFill="1" applyBorder="1" applyAlignment="1" applyProtection="0">
      <alignment horizontal="left" vertical="bottom"/>
    </xf>
    <xf numFmtId="0" fontId="7" fillId="2" borderId="12" applyNumberFormat="1" applyFont="1" applyFill="1" applyBorder="1" applyAlignment="1" applyProtection="0">
      <alignment vertical="bottom"/>
    </xf>
    <xf numFmtId="0" fontId="7" fillId="2" borderId="66" applyNumberFormat="1" applyFont="1" applyFill="1" applyBorder="1" applyAlignment="1" applyProtection="0">
      <alignment vertical="bottom"/>
    </xf>
    <xf numFmtId="0" fontId="41" fillId="2" borderId="24" applyNumberFormat="1" applyFont="1" applyFill="1" applyBorder="1" applyAlignment="1" applyProtection="0">
      <alignment horizontal="center" vertical="center"/>
    </xf>
    <xf numFmtId="0" fontId="41" fillId="2" borderId="5" applyNumberFormat="1" applyFont="1" applyFill="1" applyBorder="1" applyAlignment="1" applyProtection="0">
      <alignment horizontal="center" vertical="center"/>
    </xf>
    <xf numFmtId="0" fontId="41" fillId="2" borderId="23" applyNumberFormat="1" applyFont="1" applyFill="1" applyBorder="1" applyAlignment="1" applyProtection="0">
      <alignment horizontal="center" vertical="center"/>
    </xf>
    <xf numFmtId="49" fontId="8" fillId="2" borderId="58" applyNumberFormat="1" applyFont="1" applyFill="1" applyBorder="1" applyAlignment="1" applyProtection="0">
      <alignment horizontal="left" vertical="center"/>
    </xf>
    <xf numFmtId="60" fontId="7" fillId="4" borderId="76" applyNumberFormat="1" applyFont="1" applyFill="1" applyBorder="1" applyAlignment="1" applyProtection="0">
      <alignment vertical="bottom"/>
    </xf>
    <xf numFmtId="60" fontId="7" fillId="4" borderId="77" applyNumberFormat="1" applyFont="1" applyFill="1" applyBorder="1" applyAlignment="1" applyProtection="0">
      <alignment vertical="bottom"/>
    </xf>
    <xf numFmtId="60" fontId="7" fillId="4" borderId="78" applyNumberFormat="1" applyFont="1" applyFill="1" applyBorder="1" applyAlignment="1" applyProtection="0">
      <alignment vertical="bottom"/>
    </xf>
    <xf numFmtId="0" fontId="0" fillId="2" borderId="58" applyNumberFormat="1" applyFont="1" applyFill="1" applyBorder="1" applyAlignment="1" applyProtection="0">
      <alignment vertical="bottom"/>
    </xf>
    <xf numFmtId="0" fontId="0" fillId="2" borderId="57" applyNumberFormat="1" applyFont="1" applyFill="1" applyBorder="1" applyAlignment="1" applyProtection="0">
      <alignment vertical="bottom"/>
    </xf>
    <xf numFmtId="49" fontId="7" fillId="2" borderId="14" applyNumberFormat="1" applyFont="1" applyFill="1" applyBorder="1" applyAlignment="1" applyProtection="0">
      <alignment horizontal="left" vertical="bottom"/>
    </xf>
    <xf numFmtId="60" fontId="0" fillId="2" borderId="18" applyNumberFormat="1" applyFont="1" applyFill="1" applyBorder="1" applyAlignment="1" applyProtection="0">
      <alignment vertical="bottom"/>
    </xf>
    <xf numFmtId="60" fontId="7" fillId="2" borderId="64" applyNumberFormat="1" applyFont="1" applyFill="1" applyBorder="1" applyAlignment="1" applyProtection="0">
      <alignment vertical="bottom"/>
    </xf>
    <xf numFmtId="49" fontId="42" fillId="2" borderId="5" applyNumberFormat="1" applyFont="1" applyFill="1" applyBorder="1" applyAlignment="1" applyProtection="0">
      <alignment horizontal="center" vertical="center"/>
    </xf>
    <xf numFmtId="0" fontId="42" fillId="2" borderId="5" applyNumberFormat="1" applyFont="1" applyFill="1" applyBorder="1" applyAlignment="1" applyProtection="0">
      <alignment horizontal="center" vertical="center"/>
    </xf>
    <xf numFmtId="60" fontId="8" fillId="2" borderId="5" applyNumberFormat="1" applyFont="1" applyFill="1" applyBorder="1" applyAlignment="1" applyProtection="0">
      <alignment vertical="bottom"/>
    </xf>
    <xf numFmtId="49" fontId="0" fillId="2" borderId="49" applyNumberFormat="1" applyFont="1" applyFill="1" applyBorder="1" applyAlignment="1" applyProtection="0">
      <alignment vertical="bottom"/>
    </xf>
    <xf numFmtId="0" fontId="20" fillId="2" borderId="5" applyNumberFormat="1" applyFont="1" applyFill="1" applyBorder="1" applyAlignment="1" applyProtection="0">
      <alignment vertical="center"/>
    </xf>
    <xf numFmtId="49" fontId="43" fillId="2" borderId="5" applyNumberFormat="1" applyFont="1" applyFill="1" applyBorder="1" applyAlignment="1" applyProtection="0">
      <alignment horizontal="center" vertical="center" wrapText="1"/>
    </xf>
    <xf numFmtId="0" fontId="43" fillId="2" borderId="5" applyNumberFormat="1" applyFont="1" applyFill="1" applyBorder="1" applyAlignment="1" applyProtection="0">
      <alignment horizontal="center" vertical="center" wrapText="1"/>
    </xf>
    <xf numFmtId="0" fontId="0" borderId="79" applyNumberFormat="0" applyFont="1" applyFill="0" applyBorder="1" applyAlignment="1" applyProtection="0">
      <alignment vertical="bottom"/>
    </xf>
    <xf numFmtId="0" fontId="7" fillId="2" borderId="15" applyNumberFormat="1" applyFont="1" applyFill="1" applyBorder="1" applyAlignment="1" applyProtection="0">
      <alignment vertical="bottom"/>
    </xf>
    <xf numFmtId="0" fontId="7" fillId="2" borderId="69" applyNumberFormat="1" applyFont="1" applyFill="1" applyBorder="1" applyAlignment="1" applyProtection="0">
      <alignment vertical="bottom"/>
    </xf>
    <xf numFmtId="49" fontId="14" fillId="2" borderId="5" applyNumberFormat="1" applyFont="1" applyFill="1" applyBorder="1" applyAlignment="1" applyProtection="0">
      <alignment vertical="bottom"/>
    </xf>
    <xf numFmtId="49" fontId="0" fillId="2" borderId="5" applyNumberFormat="1" applyFont="1" applyFill="1" applyBorder="1" applyAlignment="1" applyProtection="0">
      <alignment horizontal="left" vertical="bottom"/>
    </xf>
    <xf numFmtId="60" fontId="0" fillId="2" borderId="5" applyNumberFormat="1" applyFont="1" applyFill="1" applyBorder="1" applyAlignment="1" applyProtection="0">
      <alignment horizontal="left" vertical="bottom"/>
    </xf>
    <xf numFmtId="0" fontId="0" fillId="2" borderId="29" applyNumberFormat="1" applyFont="1" applyFill="1" applyBorder="1" applyAlignment="1" applyProtection="0">
      <alignment horizontal="left" vertical="bottom"/>
    </xf>
    <xf numFmtId="60" fontId="8" fillId="2" borderId="62" applyNumberFormat="1" applyFont="1" applyFill="1" applyBorder="1" applyAlignment="1" applyProtection="0">
      <alignment vertical="bottom"/>
    </xf>
    <xf numFmtId="0" fontId="7" fillId="2" borderId="19" applyNumberFormat="1" applyFont="1" applyFill="1" applyBorder="1" applyAlignment="1" applyProtection="0">
      <alignment vertical="bottom"/>
    </xf>
    <xf numFmtId="0" fontId="44" fillId="2" borderId="5" applyNumberFormat="1" applyFont="1" applyFill="1" applyBorder="1" applyAlignment="1" applyProtection="0">
      <alignment vertical="bottom"/>
    </xf>
    <xf numFmtId="0" fontId="22" fillId="2" borderId="5" applyNumberFormat="1" applyFont="1" applyFill="1" applyBorder="1" applyAlignment="1" applyProtection="0">
      <alignment horizontal="center" vertical="bottom"/>
    </xf>
    <xf numFmtId="0" fontId="7" fillId="2" borderId="5" applyNumberFormat="1" applyFont="1" applyFill="1" applyBorder="1" applyAlignment="1" applyProtection="0">
      <alignment vertical="center"/>
    </xf>
    <xf numFmtId="0" fontId="7" fillId="2" borderId="27" applyNumberFormat="1" applyFont="1" applyFill="1" applyBorder="1" applyAlignment="1" applyProtection="0">
      <alignment vertical="bottom"/>
    </xf>
    <xf numFmtId="49" fontId="7" fillId="2" borderId="62" applyNumberFormat="1" applyFont="1" applyFill="1" applyBorder="1" applyAlignment="1" applyProtection="0">
      <alignment vertical="bottom"/>
    </xf>
    <xf numFmtId="0" fontId="8" fillId="2" borderId="12" applyNumberFormat="1" applyFont="1" applyFill="1" applyBorder="1" applyAlignment="1" applyProtection="0">
      <alignment horizontal="left" vertical="bottom"/>
    </xf>
    <xf numFmtId="0" fontId="7" fillId="2" borderId="54" applyNumberFormat="1" applyFont="1" applyFill="1" applyBorder="1" applyAlignment="1" applyProtection="0">
      <alignment vertical="bottom"/>
    </xf>
    <xf numFmtId="60" fontId="7" fillId="2" borderId="5" applyNumberFormat="1" applyFont="1" applyFill="1" applyBorder="1" applyAlignment="1" applyProtection="0">
      <alignment vertical="center"/>
    </xf>
    <xf numFmtId="49" fontId="7" fillId="2" borderId="59" applyNumberFormat="1" applyFont="1" applyFill="1" applyBorder="1" applyAlignment="1" applyProtection="0">
      <alignment vertical="bottom"/>
    </xf>
    <xf numFmtId="4" fontId="7" fillId="2" borderId="49" applyNumberFormat="1" applyFont="1" applyFill="1" applyBorder="1" applyAlignment="1" applyProtection="0">
      <alignment vertical="bottom"/>
    </xf>
    <xf numFmtId="4" fontId="7" fillId="2" borderId="50" applyNumberFormat="1" applyFont="1" applyFill="1" applyBorder="1" applyAlignment="1" applyProtection="0">
      <alignment vertical="bottom"/>
    </xf>
    <xf numFmtId="0" fontId="0" fillId="2" borderId="5" applyNumberFormat="1" applyFont="1" applyFill="1" applyBorder="1" applyAlignment="1" applyProtection="0">
      <alignment horizontal="left" vertical="center"/>
    </xf>
    <xf numFmtId="0" fontId="8" fillId="2" borderId="5" applyNumberFormat="1" applyFont="1" applyFill="1" applyBorder="1" applyAlignment="1" applyProtection="0">
      <alignment horizontal="center" vertical="bottom"/>
    </xf>
    <xf numFmtId="60" fontId="0" fillId="2" borderId="5" applyNumberFormat="1" applyFont="1" applyFill="1" applyBorder="1" applyAlignment="1" applyProtection="0">
      <alignment horizontal="right" vertical="center"/>
    </xf>
    <xf numFmtId="60" fontId="7" fillId="4" borderId="28" applyNumberFormat="1" applyFont="1" applyFill="1" applyBorder="1" applyAlignment="1" applyProtection="0">
      <alignment vertical="bottom"/>
    </xf>
    <xf numFmtId="0" fontId="0" fillId="2" borderId="29" applyNumberFormat="1" applyFont="1" applyFill="1" applyBorder="1" applyAlignment="1" applyProtection="0">
      <alignment vertical="bottom"/>
    </xf>
    <xf numFmtId="0" fontId="0" fillId="2" borderId="20" applyNumberFormat="1" applyFont="1" applyFill="1" applyBorder="1" applyAlignment="1" applyProtection="0">
      <alignment vertical="bottom"/>
    </xf>
    <xf numFmtId="0" fontId="0" fillId="2" borderId="61" applyNumberFormat="1" applyFont="1" applyFill="1" applyBorder="1" applyAlignment="1" applyProtection="0">
      <alignment vertical="bottom"/>
    </xf>
    <xf numFmtId="0" fontId="7" fillId="2" borderId="19" applyNumberFormat="1" applyFont="1" applyFill="1" applyBorder="1" applyAlignment="1" applyProtection="0">
      <alignment vertical="center"/>
    </xf>
    <xf numFmtId="0" fontId="7" fillId="2" borderId="5" applyNumberFormat="1" applyFont="1" applyFill="1" applyBorder="1" applyAlignment="1" applyProtection="0">
      <alignment horizontal="center" vertical="center"/>
    </xf>
    <xf numFmtId="49" fontId="45" fillId="2" borderId="5" applyNumberFormat="1" applyFont="1" applyFill="1" applyBorder="1" applyAlignment="1" applyProtection="0">
      <alignment horizontal="center" vertical="center"/>
    </xf>
    <xf numFmtId="0" fontId="45" fillId="2" borderId="5" applyNumberFormat="1" applyFont="1" applyFill="1" applyBorder="1" applyAlignment="1" applyProtection="0">
      <alignment horizontal="center" vertical="center"/>
    </xf>
    <xf numFmtId="0" fontId="0" fillId="2" borderId="54" applyNumberFormat="1" applyFont="1" applyFill="1" applyBorder="1" applyAlignment="1" applyProtection="0">
      <alignment vertical="bottom"/>
    </xf>
    <xf numFmtId="60" fontId="0" fillId="2" borderId="28" applyNumberFormat="1" applyFont="1" applyFill="1" applyBorder="1" applyAlignment="1" applyProtection="0">
      <alignment vertical="bottom"/>
    </xf>
    <xf numFmtId="4" fontId="8" fillId="2" borderId="20" applyNumberFormat="1" applyFont="1" applyFill="1" applyBorder="1" applyAlignment="1" applyProtection="0">
      <alignment vertical="bottom"/>
    </xf>
    <xf numFmtId="4" fontId="8" fillId="2" borderId="61" applyNumberFormat="1" applyFont="1" applyFill="1" applyBorder="1" applyAlignment="1" applyProtection="0">
      <alignment vertical="bottom"/>
    </xf>
    <xf numFmtId="0" fontId="44" fillId="2" borderId="12" applyNumberFormat="1" applyFont="1" applyFill="1" applyBorder="1" applyAlignment="1" applyProtection="0">
      <alignment vertical="bottom"/>
    </xf>
    <xf numFmtId="49" fontId="22" fillId="2" borderId="54" applyNumberFormat="1" applyFont="1" applyFill="1" applyBorder="1" applyAlignment="1" applyProtection="0">
      <alignment horizontal="center" vertical="bottom"/>
    </xf>
    <xf numFmtId="0" fontId="46" fillId="2" borderId="5" applyNumberFormat="1" applyFont="1" applyFill="1" applyBorder="1" applyAlignment="1" applyProtection="0">
      <alignment vertical="center"/>
    </xf>
    <xf numFmtId="60" fontId="7" fillId="2" borderId="5" applyNumberFormat="1" applyFont="1" applyFill="1" applyBorder="1" applyAlignment="1" applyProtection="0">
      <alignment horizontal="center" vertical="center"/>
    </xf>
    <xf numFmtId="0" fontId="0" fillId="4" borderId="16" applyNumberFormat="1" applyFont="1" applyFill="1" applyBorder="1" applyAlignment="1" applyProtection="0">
      <alignment vertical="bottom"/>
    </xf>
    <xf numFmtId="60" fontId="0" fillId="2" borderId="76" applyNumberFormat="1" applyFont="1" applyFill="1" applyBorder="1" applyAlignment="1" applyProtection="0">
      <alignment vertical="bottom"/>
    </xf>
    <xf numFmtId="60" fontId="0" fillId="2" borderId="77" applyNumberFormat="1" applyFont="1" applyFill="1" applyBorder="1" applyAlignment="1" applyProtection="0">
      <alignment vertical="bottom"/>
    </xf>
    <xf numFmtId="60" fontId="7" fillId="2" borderId="78" applyNumberFormat="1" applyFont="1" applyFill="1" applyBorder="1" applyAlignment="1" applyProtection="0">
      <alignment vertical="bottom"/>
    </xf>
    <xf numFmtId="0" fontId="8" fillId="2" borderId="16" applyNumberFormat="1" applyFont="1" applyFill="1" applyBorder="1" applyAlignment="1" applyProtection="0">
      <alignment horizontal="center" vertical="bottom"/>
    </xf>
    <xf numFmtId="60" fontId="0" fillId="2" borderId="76" applyNumberFormat="1" applyFont="1" applyFill="1" applyBorder="1" applyAlignment="1" applyProtection="0">
      <alignment horizontal="right" vertical="center"/>
    </xf>
    <xf numFmtId="60" fontId="0" fillId="2" borderId="70" applyNumberFormat="1" applyFont="1" applyFill="1" applyBorder="1" applyAlignment="1" applyProtection="0">
      <alignment horizontal="right" vertical="center"/>
    </xf>
    <xf numFmtId="60" fontId="0" fillId="2" borderId="71" applyNumberFormat="1" applyFont="1" applyFill="1" applyBorder="1" applyAlignment="1" applyProtection="0">
      <alignment horizontal="right" vertical="center"/>
    </xf>
    <xf numFmtId="0" fontId="0" fillId="2" borderId="47" applyNumberFormat="1" applyFont="1" applyFill="1" applyBorder="1" applyAlignment="1" applyProtection="0">
      <alignment vertical="bottom"/>
    </xf>
    <xf numFmtId="0" fontId="7" fillId="4" borderId="76" applyNumberFormat="1" applyFont="1" applyFill="1" applyBorder="1" applyAlignment="1" applyProtection="0">
      <alignment horizontal="center" vertical="center"/>
    </xf>
    <xf numFmtId="0" fontId="7" fillId="4" borderId="70" applyNumberFormat="1" applyFont="1" applyFill="1" applyBorder="1" applyAlignment="1" applyProtection="0">
      <alignment horizontal="center" vertical="center"/>
    </xf>
    <xf numFmtId="0" fontId="7" fillId="4" borderId="71" applyNumberFormat="1" applyFont="1" applyFill="1" applyBorder="1" applyAlignment="1" applyProtection="0">
      <alignment horizontal="center" vertical="center"/>
    </xf>
    <xf numFmtId="0" fontId="34" fillId="2" borderId="5" applyNumberFormat="1" applyFont="1" applyFill="1" applyBorder="1" applyAlignment="1" applyProtection="0">
      <alignment vertical="center"/>
    </xf>
    <xf numFmtId="60" fontId="8" fillId="2" borderId="49" applyNumberFormat="1" applyFont="1" applyFill="1" applyBorder="1" applyAlignment="1" applyProtection="0">
      <alignment vertical="bottom"/>
    </xf>
    <xf numFmtId="0" fontId="8" fillId="2" borderId="58" applyNumberFormat="1" applyFont="1" applyFill="1" applyBorder="1" applyAlignment="1" applyProtection="0">
      <alignment horizontal="left" vertical="bottom"/>
    </xf>
    <xf numFmtId="4" fontId="8" fillId="2" borderId="56" applyNumberFormat="1" applyFont="1" applyFill="1" applyBorder="1" applyAlignment="1" applyProtection="0">
      <alignment vertical="bottom"/>
    </xf>
    <xf numFmtId="4" fontId="8" fillId="2" borderId="57" applyNumberFormat="1" applyFont="1" applyFill="1" applyBorder="1" applyAlignment="1" applyProtection="0">
      <alignment vertical="bottom"/>
    </xf>
    <xf numFmtId="49" fontId="7" fillId="4" borderId="28" applyNumberFormat="1" applyFont="1" applyFill="1" applyBorder="1" applyAlignment="1" applyProtection="0">
      <alignment vertical="center"/>
    </xf>
    <xf numFmtId="0" fontId="46" fillId="4" borderId="14" applyNumberFormat="1" applyFont="1" applyFill="1" applyBorder="1" applyAlignment="1" applyProtection="0">
      <alignment vertical="center"/>
    </xf>
    <xf numFmtId="0" fontId="46" fillId="4" borderId="16" applyNumberFormat="1" applyFont="1" applyFill="1" applyBorder="1" applyAlignment="1" applyProtection="0">
      <alignment vertical="center"/>
    </xf>
    <xf numFmtId="60" fontId="7" fillId="4" borderId="76" applyNumberFormat="1" applyFont="1" applyFill="1" applyBorder="1" applyAlignment="1" applyProtection="0">
      <alignment horizontal="center" vertical="center"/>
    </xf>
    <xf numFmtId="60" fontId="7" fillId="4" borderId="70" applyNumberFormat="1" applyFont="1" applyFill="1" applyBorder="1" applyAlignment="1" applyProtection="0">
      <alignment horizontal="center" vertical="center"/>
    </xf>
    <xf numFmtId="60" fontId="7" fillId="4" borderId="71" applyNumberFormat="1" applyFont="1" applyFill="1" applyBorder="1" applyAlignment="1" applyProtection="0">
      <alignment horizontal="center" vertical="center"/>
    </xf>
    <xf numFmtId="0" fontId="7" fillId="2" borderId="66" applyNumberFormat="1" applyFont="1" applyFill="1" applyBorder="1" applyAlignment="1" applyProtection="0">
      <alignment vertical="center"/>
    </xf>
    <xf numFmtId="0" fontId="7" fillId="2" borderId="29" applyNumberFormat="1" applyFont="1" applyFill="1" applyBorder="1" applyAlignment="1" applyProtection="0">
      <alignment vertical="bottom"/>
    </xf>
    <xf numFmtId="60" fontId="7" fillId="2" borderId="55" applyNumberFormat="1" applyFont="1" applyFill="1" applyBorder="1" applyAlignment="1" applyProtection="0">
      <alignment vertical="bottom"/>
    </xf>
    <xf numFmtId="60" fontId="7" fillId="2" borderId="67" applyNumberFormat="1" applyFont="1" applyFill="1" applyBorder="1" applyAlignment="1" applyProtection="0">
      <alignment vertical="bottom"/>
    </xf>
    <xf numFmtId="60" fontId="47" fillId="2" borderId="68" applyNumberFormat="1" applyFont="1" applyFill="1" applyBorder="1" applyAlignment="1" applyProtection="0">
      <alignment vertical="bottom"/>
    </xf>
    <xf numFmtId="49" fontId="22" fillId="2" borderId="5" applyNumberFormat="1" applyFont="1" applyFill="1" applyBorder="1" applyAlignment="1" applyProtection="0">
      <alignment horizontal="right" vertical="bottom"/>
    </xf>
    <xf numFmtId="49" fontId="8" fillId="2" borderId="66" applyNumberFormat="1" applyFont="1" applyFill="1" applyBorder="1" applyAlignment="1" applyProtection="0">
      <alignment vertical="bottom"/>
    </xf>
    <xf numFmtId="49" fontId="7" fillId="4" borderId="51" applyNumberFormat="1" applyFont="1" applyFill="1" applyBorder="1" applyAlignment="1" applyProtection="0">
      <alignment horizontal="center" vertical="center"/>
    </xf>
    <xf numFmtId="0" fontId="7" fillId="4" borderId="60" applyNumberFormat="1" applyFont="1" applyFill="1" applyBorder="1" applyAlignment="1" applyProtection="0">
      <alignment horizontal="center" vertical="center"/>
    </xf>
    <xf numFmtId="49" fontId="7" fillId="4" borderId="80" applyNumberFormat="1" applyFont="1" applyFill="1" applyBorder="1" applyAlignment="1" applyProtection="0">
      <alignment horizontal="center" vertical="center"/>
    </xf>
    <xf numFmtId="0" fontId="7" fillId="4" borderId="52" applyNumberFormat="1" applyFont="1" applyFill="1" applyBorder="1" applyAlignment="1" applyProtection="0">
      <alignment horizontal="center" vertical="center"/>
    </xf>
    <xf numFmtId="0" fontId="7" fillId="4" borderId="58" applyNumberFormat="1" applyFont="1" applyFill="1" applyBorder="1" applyAlignment="1" applyProtection="0">
      <alignment horizontal="center" vertical="center"/>
    </xf>
    <xf numFmtId="0" fontId="7" fillId="4" borderId="66" applyNumberFormat="1" applyFont="1" applyFill="1" applyBorder="1" applyAlignment="1" applyProtection="0">
      <alignment horizontal="center" vertical="center"/>
    </xf>
    <xf numFmtId="0" fontId="7" fillId="4" borderId="81" applyNumberFormat="1" applyFont="1" applyFill="1" applyBorder="1" applyAlignment="1" applyProtection="0">
      <alignment horizontal="center" vertical="center"/>
    </xf>
    <xf numFmtId="0" fontId="7" fillId="4" borderId="54" applyNumberFormat="1" applyFont="1" applyFill="1" applyBorder="1" applyAlignment="1" applyProtection="0">
      <alignment horizontal="center" vertical="center"/>
    </xf>
    <xf numFmtId="0" fontId="0" fillId="2" borderId="51" applyNumberFormat="1" applyFont="1" applyFill="1" applyBorder="1" applyAlignment="1" applyProtection="0">
      <alignment horizontal="left" vertical="center"/>
    </xf>
    <xf numFmtId="49" fontId="48" fillId="2" borderId="49" applyNumberFormat="1" applyFont="1" applyFill="1" applyBorder="1" applyAlignment="1" applyProtection="0">
      <alignment vertical="bottom"/>
    </xf>
    <xf numFmtId="49" fontId="48" fillId="2" borderId="50" applyNumberFormat="1" applyFont="1" applyFill="1" applyBorder="1" applyAlignment="1" applyProtection="0">
      <alignment vertical="bottom"/>
    </xf>
    <xf numFmtId="49" fontId="48" fillId="2" borderId="29" applyNumberFormat="1" applyFont="1" applyFill="1" applyBorder="1" applyAlignment="1" applyProtection="0">
      <alignment vertical="bottom"/>
    </xf>
    <xf numFmtId="49" fontId="48" fillId="2" borderId="27" applyNumberFormat="1" applyFont="1" applyFill="1" applyBorder="1" applyAlignment="1" applyProtection="0">
      <alignment vertical="bottom"/>
    </xf>
    <xf numFmtId="49" fontId="48" fillId="2" borderId="48" applyNumberFormat="1" applyFont="1" applyFill="1" applyBorder="1" applyAlignment="1" applyProtection="0">
      <alignment vertical="bottom"/>
    </xf>
    <xf numFmtId="49" fontId="48" fillId="2" borderId="64" applyNumberFormat="1" applyFont="1" applyFill="1" applyBorder="1" applyAlignment="1" applyProtection="0">
      <alignment vertical="bottom"/>
    </xf>
    <xf numFmtId="60" fontId="19" fillId="2" borderId="72" applyNumberFormat="1" applyFont="1" applyFill="1" applyBorder="1" applyAlignment="1" applyProtection="0">
      <alignment vertical="bottom"/>
    </xf>
    <xf numFmtId="49" fontId="0" fillId="2" borderId="5" applyNumberFormat="1" applyFont="1" applyFill="1" applyBorder="1" applyAlignment="1" applyProtection="0">
      <alignment horizontal="center" vertical="bottom"/>
    </xf>
    <xf numFmtId="59" fontId="0" fillId="2" borderId="5" applyNumberFormat="1" applyFont="1" applyFill="1" applyBorder="1" applyAlignment="1" applyProtection="0">
      <alignment horizontal="center" vertical="bottom"/>
    </xf>
    <xf numFmtId="60" fontId="7" fillId="4" borderId="82" applyNumberFormat="1" applyFont="1" applyFill="1" applyBorder="1" applyAlignment="1" applyProtection="0">
      <alignment vertical="bottom"/>
    </xf>
    <xf numFmtId="60" fontId="7" fillId="4" borderId="69" applyNumberFormat="1" applyFont="1" applyFill="1" applyBorder="1" applyAlignment="1" applyProtection="0">
      <alignment vertical="bottom"/>
    </xf>
    <xf numFmtId="60" fontId="7" fillId="4" borderId="16" applyNumberFormat="1" applyFont="1" applyFill="1" applyBorder="1" applyAlignment="1" applyProtection="0">
      <alignment vertical="bottom"/>
    </xf>
    <xf numFmtId="0" fontId="0" fillId="2" borderId="58" applyNumberFormat="1" applyFont="1" applyFill="1" applyBorder="1" applyAlignment="1" applyProtection="0">
      <alignment horizontal="left" vertical="center"/>
    </xf>
    <xf numFmtId="60" fontId="7" fillId="2" borderId="83" applyNumberFormat="1" applyFont="1" applyFill="1" applyBorder="1" applyAlignment="1" applyProtection="0">
      <alignment vertical="bottom"/>
    </xf>
    <xf numFmtId="49" fontId="0" fillId="2" borderId="14" applyNumberFormat="1" applyFont="1" applyFill="1" applyBorder="1" applyAlignment="1" applyProtection="0">
      <alignment horizontal="left" vertical="bottom"/>
    </xf>
    <xf numFmtId="60" fontId="0" fillId="2" borderId="82" applyNumberFormat="1" applyFont="1" applyFill="1" applyBorder="1" applyAlignment="1" applyProtection="0">
      <alignment vertical="bottom"/>
    </xf>
    <xf numFmtId="60" fontId="0" fillId="2" borderId="69" applyNumberFormat="1" applyFont="1" applyFill="1" applyBorder="1" applyAlignment="1" applyProtection="0">
      <alignment vertical="bottom"/>
    </xf>
    <xf numFmtId="60" fontId="0" fillId="2" borderId="16" applyNumberFormat="1" applyFont="1" applyFill="1" applyBorder="1" applyAlignment="1" applyProtection="0">
      <alignment vertical="bottom"/>
    </xf>
    <xf numFmtId="60" fontId="7" fillId="2" borderId="18" applyNumberFormat="1" applyFont="1" applyFill="1" applyBorder="1" applyAlignment="1" applyProtection="0">
      <alignment vertical="bottom"/>
    </xf>
    <xf numFmtId="60" fontId="0" fillId="2" borderId="80" applyNumberFormat="1" applyFont="1" applyFill="1" applyBorder="1" applyAlignment="1" applyProtection="0">
      <alignment vertical="bottom"/>
    </xf>
    <xf numFmtId="60" fontId="0" fillId="2" borderId="60" applyNumberFormat="1" applyFont="1" applyFill="1" applyBorder="1" applyAlignment="1" applyProtection="0">
      <alignment vertical="bottom"/>
    </xf>
    <xf numFmtId="60" fontId="0" fillId="2" borderId="52" applyNumberFormat="1" applyFont="1" applyFill="1" applyBorder="1" applyAlignment="1" applyProtection="0">
      <alignment vertical="bottom"/>
    </xf>
    <xf numFmtId="0" fontId="0" fillId="2" borderId="58" applyNumberFormat="1" applyFont="1" applyFill="1" applyBorder="1" applyAlignment="1" applyProtection="0">
      <alignment horizontal="left" vertical="bottom"/>
    </xf>
    <xf numFmtId="60" fontId="7" fillId="2" borderId="81" applyNumberFormat="1" applyFont="1" applyFill="1" applyBorder="1" applyAlignment="1" applyProtection="0">
      <alignment vertical="bottom"/>
    </xf>
    <xf numFmtId="60" fontId="7" fillId="2" borderId="66" applyNumberFormat="1" applyFont="1" applyFill="1" applyBorder="1" applyAlignment="1" applyProtection="0">
      <alignment vertical="bottom"/>
    </xf>
    <xf numFmtId="60" fontId="7" fillId="2" borderId="54" applyNumberFormat="1" applyFont="1" applyFill="1" applyBorder="1" applyAlignment="1" applyProtection="0">
      <alignment vertical="bottom"/>
    </xf>
    <xf numFmtId="14" fontId="16" fillId="2" borderId="5" applyNumberFormat="1" applyFont="1" applyFill="1" applyBorder="1" applyAlignment="1" applyProtection="0">
      <alignment horizontal="center" vertical="center"/>
    </xf>
    <xf numFmtId="0" fontId="16" fillId="2" borderId="5" applyNumberFormat="1" applyFont="1" applyFill="1" applyBorder="1" applyAlignment="1" applyProtection="0">
      <alignment horizontal="center" vertical="center"/>
    </xf>
    <xf numFmtId="0" fontId="0" fillId="2" borderId="59" applyNumberFormat="1" applyFont="1" applyFill="1" applyBorder="1" applyAlignment="1" applyProtection="0">
      <alignment vertical="bottom"/>
    </xf>
    <xf numFmtId="0" fontId="0" fillId="2" borderId="56" applyNumberFormat="1" applyFont="1" applyFill="1" applyBorder="1" applyAlignment="1" applyProtection="0">
      <alignment vertical="bottom"/>
    </xf>
    <xf numFmtId="49" fontId="7" fillId="2" borderId="12" applyNumberFormat="1" applyFont="1" applyFill="1" applyBorder="1" applyAlignment="1" applyProtection="0">
      <alignment vertical="bottom"/>
    </xf>
    <xf numFmtId="4" fontId="7" fillId="2" borderId="70" applyNumberFormat="1" applyFont="1" applyFill="1" applyBorder="1" applyAlignment="1" applyProtection="0">
      <alignment vertical="bottom"/>
    </xf>
    <xf numFmtId="4" fontId="7" fillId="2" borderId="71" applyNumberFormat="1" applyFont="1" applyFill="1" applyBorder="1" applyAlignment="1" applyProtection="0">
      <alignment vertical="bottom"/>
    </xf>
    <xf numFmtId="0" fontId="0" fillId="2" borderId="14" applyNumberFormat="1" applyFont="1" applyFill="1" applyBorder="1" applyAlignment="1" applyProtection="0">
      <alignment horizontal="left" vertical="bottom"/>
    </xf>
    <xf numFmtId="60" fontId="7" fillId="2" borderId="70" applyNumberFormat="1" applyFont="1" applyFill="1" applyBorder="1" applyAlignment="1" applyProtection="0">
      <alignment vertical="bottom"/>
    </xf>
    <xf numFmtId="60" fontId="7" fillId="2" borderId="71" applyNumberFormat="1" applyFont="1" applyFill="1" applyBorder="1" applyAlignment="1" applyProtection="0">
      <alignment vertical="bottom"/>
    </xf>
    <xf numFmtId="49" fontId="22" fillId="2" borderId="38" applyNumberFormat="1" applyFont="1" applyFill="1" applyBorder="1" applyAlignment="1" applyProtection="0">
      <alignment vertical="bottom"/>
    </xf>
    <xf numFmtId="0" fontId="8" fillId="2" borderId="38" applyNumberFormat="1" applyFont="1" applyFill="1" applyBorder="1" applyAlignment="1" applyProtection="0">
      <alignment vertical="bottom"/>
    </xf>
    <xf numFmtId="49" fontId="22" fillId="2" borderId="18" applyNumberFormat="1" applyFont="1" applyFill="1" applyBorder="1" applyAlignment="1" applyProtection="0">
      <alignment vertical="bottom"/>
    </xf>
    <xf numFmtId="0" fontId="8" fillId="2" borderId="18" applyNumberFormat="1" applyFont="1" applyFill="1" applyBorder="1" applyAlignment="1" applyProtection="0">
      <alignment vertical="bottom"/>
    </xf>
    <xf numFmtId="0" fontId="22" fillId="2" borderId="5" applyNumberFormat="1" applyFont="1" applyFill="1" applyBorder="1" applyAlignment="1" applyProtection="0">
      <alignment vertical="bottom"/>
    </xf>
    <xf numFmtId="0" fontId="8" fillId="2" borderId="5" applyNumberFormat="1" applyFont="1" applyFill="1" applyBorder="1" applyAlignment="1" applyProtection="0">
      <alignment vertical="bottom"/>
    </xf>
    <xf numFmtId="0" fontId="8" fillId="2" borderId="6" applyNumberFormat="1" applyFont="1" applyFill="1" applyBorder="1" applyAlignment="1" applyProtection="0">
      <alignment vertical="bottom"/>
    </xf>
    <xf numFmtId="0" fontId="0" borderId="30" applyNumberFormat="0" applyFont="1" applyFill="0" applyBorder="1" applyAlignment="1" applyProtection="0">
      <alignment vertical="bottom"/>
    </xf>
    <xf numFmtId="60" fontId="0" fillId="2" borderId="31" applyNumberFormat="1" applyFont="1" applyFill="1" applyBorder="1" applyAlignment="1" applyProtection="0">
      <alignment vertical="bottom"/>
    </xf>
    <xf numFmtId="0" fontId="0" fillId="2" borderId="31" applyNumberFormat="0" applyFont="1" applyFill="1" applyBorder="1" applyAlignment="1" applyProtection="0">
      <alignment vertical="bottom"/>
    </xf>
  </cellXfs>
  <cellStyles count="1">
    <cellStyle name="Normal" xfId="0" builtinId="0"/>
  </cellStyles>
  <dxfs count="5">
    <dxf>
      <font>
        <color rgb="ffff0000"/>
      </font>
    </dxf>
    <dxf>
      <font>
        <color rgb="ff9c0006"/>
      </font>
      <fill>
        <patternFill patternType="solid">
          <fgColor indexed="18"/>
          <bgColor indexed="19"/>
        </patternFill>
      </fill>
    </dxf>
    <dxf>
      <font>
        <color rgb="ff006100"/>
      </font>
      <fill>
        <patternFill patternType="solid">
          <fgColor indexed="18"/>
          <bgColor indexed="21"/>
        </patternFill>
      </fill>
    </dxf>
    <dxf>
      <font>
        <color rgb="ff9c0006"/>
      </font>
      <fill>
        <patternFill patternType="solid">
          <fgColor indexed="18"/>
          <bgColor indexed="19"/>
        </patternFill>
      </fill>
    </dxf>
    <dxf>
      <font>
        <color rgb="ff006100"/>
      </font>
      <fill>
        <patternFill patternType="solid">
          <fgColor indexed="18"/>
          <bgColor indexed="21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c00000"/>
      <rgbColor rgb="ff0000ff"/>
      <rgbColor rgb="ff748c42"/>
      <rgbColor rgb="ffc2d69b"/>
      <rgbColor rgb="ffff0000"/>
      <rgbColor rgb="ff7b4b23"/>
      <rgbColor rgb="ffa5b6ca"/>
      <rgbColor rgb="00000000"/>
      <rgbColor rgb="ffffc7ce"/>
      <rgbColor rgb="ff9c0006"/>
      <rgbColor rgb="ffc6efce"/>
      <rgbColor rgb="ff006100"/>
      <rgbColor rgb="ffd8d8d8"/>
      <rgbColor rgb="ffc75f09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Thèm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hème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Thèm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N159"/>
  <sheetViews>
    <sheetView workbookViewId="0" showGridLines="0" defaultGridColor="1"/>
  </sheetViews>
  <sheetFormatPr defaultColWidth="10.8333" defaultRowHeight="15" customHeight="1" outlineLevelRow="0" outlineLevelCol="0"/>
  <cols>
    <col min="1" max="1" width="40" style="1" customWidth="1"/>
    <col min="2" max="2" width="19.8516" style="1" customWidth="1"/>
    <col min="3" max="3" width="19.8516" style="1" customWidth="1"/>
    <col min="4" max="4" width="19.8516" style="1" customWidth="1"/>
    <col min="5" max="5" width="11.5" style="1" customWidth="1"/>
    <col min="6" max="6" width="34.1719" style="1" customWidth="1"/>
    <col min="7" max="7" width="17.1719" style="1" customWidth="1"/>
    <col min="8" max="8" width="17.1719" style="1" customWidth="1"/>
    <col min="9" max="9" width="17.1719" style="1" customWidth="1"/>
    <col min="10" max="10" hidden="1" width="10.8333" style="1" customWidth="1"/>
    <col min="11" max="11" hidden="1" width="10.8333" style="1" customWidth="1"/>
    <col min="12" max="12" hidden="1" width="10.8333" style="1" customWidth="1"/>
    <col min="13" max="13" hidden="1" width="10.8333" style="1" customWidth="1"/>
    <col min="14" max="14" hidden="1" width="10.8333" style="1" customWidth="1"/>
    <col min="15" max="256" width="10.8516" style="1" customWidth="1"/>
  </cols>
  <sheetData>
    <row r="1" ht="23.25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</row>
    <row r="2" ht="21" customHeight="1">
      <c r="A2" t="s" s="5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</row>
    <row r="3" ht="15" customHeight="1">
      <c r="A3" s="8"/>
      <c r="B3" s="6"/>
      <c r="C3" s="6"/>
      <c r="D3" s="6"/>
      <c r="E3" s="6"/>
      <c r="F3" s="6"/>
      <c r="G3" s="9"/>
      <c r="H3" s="9"/>
      <c r="I3" s="6"/>
      <c r="J3" t="s" s="10">
        <v>2</v>
      </c>
      <c r="K3" t="s" s="10">
        <v>3</v>
      </c>
      <c r="L3" t="s" s="10">
        <v>4</v>
      </c>
      <c r="M3" s="6"/>
      <c r="N3" t="s" s="11">
        <v>5</v>
      </c>
    </row>
    <row r="4" ht="18.75" customHeight="1">
      <c r="A4" t="s" s="12">
        <v>6</v>
      </c>
      <c r="B4" s="6"/>
      <c r="C4" s="6"/>
      <c r="D4" s="6"/>
      <c r="E4" s="6"/>
      <c r="F4" s="6"/>
      <c r="G4" s="9"/>
      <c r="H4" s="9"/>
      <c r="I4" s="6"/>
      <c r="J4" t="s" s="10">
        <v>7</v>
      </c>
      <c r="K4" t="s" s="10">
        <v>8</v>
      </c>
      <c r="L4" t="s" s="10">
        <v>9</v>
      </c>
      <c r="M4" s="6"/>
      <c r="N4" t="s" s="11">
        <v>10</v>
      </c>
    </row>
    <row r="5" ht="15" customHeight="1">
      <c r="A5" s="8"/>
      <c r="B5" s="6"/>
      <c r="C5" s="6"/>
      <c r="D5" s="6"/>
      <c r="E5" s="6"/>
      <c r="F5" s="6"/>
      <c r="G5" s="9"/>
      <c r="H5" s="9"/>
      <c r="I5" s="6"/>
      <c r="J5" t="s" s="10">
        <v>11</v>
      </c>
      <c r="K5" s="6"/>
      <c r="L5" t="s" s="10">
        <v>12</v>
      </c>
      <c r="M5" s="6"/>
      <c r="N5" s="7"/>
    </row>
    <row r="6" ht="15" customHeight="1">
      <c r="A6" t="s" s="13">
        <v>13</v>
      </c>
      <c r="B6" s="14"/>
      <c r="C6" s="14"/>
      <c r="D6" s="6"/>
      <c r="E6" s="6"/>
      <c r="F6" s="6"/>
      <c r="G6" s="9"/>
      <c r="H6" s="9"/>
      <c r="I6" s="6"/>
      <c r="J6" t="s" s="10">
        <v>14</v>
      </c>
      <c r="K6" s="6"/>
      <c r="L6" s="6"/>
      <c r="M6" s="6"/>
      <c r="N6" s="7"/>
    </row>
    <row r="7" ht="15" customHeight="1">
      <c r="A7" t="s" s="13">
        <v>15</v>
      </c>
      <c r="B7" s="15"/>
      <c r="C7" s="14"/>
      <c r="D7" t="s" s="16">
        <v>16</v>
      </c>
      <c r="E7" s="6"/>
      <c r="F7" s="6"/>
      <c r="G7" s="9"/>
      <c r="H7" s="9"/>
      <c r="I7" s="6"/>
      <c r="J7" t="s" s="10">
        <v>17</v>
      </c>
      <c r="K7" s="6"/>
      <c r="L7" s="6"/>
      <c r="M7" s="6"/>
      <c r="N7" s="7"/>
    </row>
    <row r="8" ht="15" customHeight="1">
      <c r="A8" t="s" s="13">
        <v>18</v>
      </c>
      <c r="B8" t="s" s="15">
        <v>19</v>
      </c>
      <c r="C8" s="14"/>
      <c r="D8" t="s" s="16">
        <v>20</v>
      </c>
      <c r="E8" s="6"/>
      <c r="F8" s="6"/>
      <c r="G8" s="9"/>
      <c r="H8" s="9"/>
      <c r="I8" s="6"/>
      <c r="J8" t="s" s="10">
        <v>21</v>
      </c>
      <c r="K8" s="6"/>
      <c r="L8" s="6"/>
      <c r="M8" s="6"/>
      <c r="N8" s="7"/>
    </row>
    <row r="9" ht="15" customHeight="1">
      <c r="A9" t="s" s="13">
        <v>22</v>
      </c>
      <c r="B9" s="17"/>
      <c r="C9" s="17"/>
      <c r="D9" s="6"/>
      <c r="E9" s="6"/>
      <c r="F9" s="6"/>
      <c r="G9" s="9"/>
      <c r="H9" s="9"/>
      <c r="I9" s="6"/>
      <c r="J9" s="6"/>
      <c r="K9" s="6"/>
      <c r="L9" s="6"/>
      <c r="M9" s="6"/>
      <c r="N9" s="7"/>
    </row>
    <row r="10" ht="15" customHeight="1">
      <c r="A10" t="s" s="13">
        <v>23</v>
      </c>
      <c r="B10" s="18"/>
      <c r="C10" s="18"/>
      <c r="D10" s="6"/>
      <c r="E10" s="6"/>
      <c r="F10" s="6"/>
      <c r="G10" s="9"/>
      <c r="H10" s="9"/>
      <c r="I10" s="6"/>
      <c r="J10" s="6"/>
      <c r="K10" s="6"/>
      <c r="L10" s="6"/>
      <c r="M10" s="6"/>
      <c r="N10" s="7"/>
    </row>
    <row r="11" ht="15" customHeight="1">
      <c r="A11" t="s" s="13">
        <v>24</v>
      </c>
      <c r="B11" s="14"/>
      <c r="C11" s="14"/>
      <c r="D11" s="6"/>
      <c r="E11" s="6"/>
      <c r="F11" s="6"/>
      <c r="G11" s="9"/>
      <c r="H11" s="9"/>
      <c r="I11" s="6"/>
      <c r="J11" t="s" s="10">
        <v>2</v>
      </c>
      <c r="K11" t="s" s="10">
        <v>25</v>
      </c>
      <c r="L11" s="6"/>
      <c r="M11" s="6"/>
      <c r="N11" s="7"/>
    </row>
    <row r="12" ht="15.75" customHeight="1">
      <c r="A12" s="19"/>
      <c r="B12" s="20"/>
      <c r="C12" s="20"/>
      <c r="D12" s="6"/>
      <c r="E12" s="6"/>
      <c r="F12" s="6"/>
      <c r="G12" s="9"/>
      <c r="H12" s="9"/>
      <c r="I12" s="6"/>
      <c r="J12" t="s" s="10">
        <v>7</v>
      </c>
      <c r="K12" t="s" s="10">
        <v>25</v>
      </c>
      <c r="L12" s="6"/>
      <c r="M12" s="6"/>
      <c r="N12" s="7"/>
    </row>
    <row r="13" ht="15" customHeight="1">
      <c r="A13" t="s" s="13">
        <v>26</v>
      </c>
      <c r="B13" s="15"/>
      <c r="C13" s="21"/>
      <c r="D13" s="21"/>
      <c r="E13" t="s" s="16">
        <v>20</v>
      </c>
      <c r="F13" s="6"/>
      <c r="G13" s="6"/>
      <c r="H13" s="6"/>
      <c r="I13" s="6"/>
      <c r="J13" t="s" s="10">
        <v>11</v>
      </c>
      <c r="K13" t="s" s="10">
        <v>27</v>
      </c>
      <c r="L13" s="6"/>
      <c r="M13" s="6"/>
      <c r="N13" s="7"/>
    </row>
    <row r="14" ht="27.75" customHeight="1">
      <c r="A14" t="s" s="22">
        <v>28</v>
      </c>
      <c r="B14" s="6"/>
      <c r="C14" s="6"/>
      <c r="D14" s="6"/>
      <c r="E14" s="6"/>
      <c r="F14" s="6"/>
      <c r="G14" s="6"/>
      <c r="H14" s="6"/>
      <c r="I14" s="6"/>
      <c r="J14" t="s" s="10">
        <v>14</v>
      </c>
      <c r="K14" t="s" s="10">
        <v>27</v>
      </c>
      <c r="L14" s="6"/>
      <c r="M14" s="6"/>
      <c r="N14" s="7"/>
    </row>
    <row r="15" ht="15" customHeight="1">
      <c r="A15" t="s" s="23">
        <v>29</v>
      </c>
      <c r="B15" s="6"/>
      <c r="C15" s="6"/>
      <c r="D15" s="6"/>
      <c r="E15" s="6"/>
      <c r="F15" s="6"/>
      <c r="G15" s="6"/>
      <c r="H15" s="6"/>
      <c r="I15" s="6"/>
      <c r="J15" t="s" s="10">
        <v>17</v>
      </c>
      <c r="K15" t="s" s="10">
        <v>27</v>
      </c>
      <c r="L15" s="6"/>
      <c r="M15" s="6"/>
      <c r="N15" s="7"/>
    </row>
    <row r="16" ht="15" customHeight="1">
      <c r="A16" s="8"/>
      <c r="B16" t="s" s="24">
        <v>30</v>
      </c>
      <c r="C16" s="6"/>
      <c r="D16" s="6"/>
      <c r="E16" s="6"/>
      <c r="F16" s="6"/>
      <c r="G16" s="6"/>
      <c r="H16" s="6"/>
      <c r="I16" s="6"/>
      <c r="J16" t="s" s="10">
        <v>21</v>
      </c>
      <c r="K16" t="s" s="10">
        <v>27</v>
      </c>
      <c r="L16" s="6"/>
      <c r="M16" s="6"/>
      <c r="N16" s="7"/>
    </row>
    <row r="17" ht="15" customHeight="1">
      <c r="A17" t="s" s="25">
        <v>31</v>
      </c>
      <c r="B17" s="26"/>
      <c r="C17" t="s" s="16">
        <v>32</v>
      </c>
      <c r="D17" s="6"/>
      <c r="E17" s="6"/>
      <c r="F17" s="6"/>
      <c r="G17" s="9"/>
      <c r="H17" s="9"/>
      <c r="I17" s="6"/>
      <c r="J17" s="6"/>
      <c r="K17" s="6"/>
      <c r="L17" s="6"/>
      <c r="M17" s="6"/>
      <c r="N17" s="7"/>
    </row>
    <row r="18" ht="15" customHeight="1">
      <c r="A18" t="s" s="25">
        <v>33</v>
      </c>
      <c r="B18" s="27"/>
      <c r="C18" t="s" s="16">
        <v>34</v>
      </c>
      <c r="D18" s="6"/>
      <c r="E18" s="6"/>
      <c r="F18" s="6"/>
      <c r="G18" s="9"/>
      <c r="H18" s="9"/>
      <c r="I18" s="6"/>
      <c r="J18" s="6"/>
      <c r="K18" s="6"/>
      <c r="L18" s="6"/>
      <c r="M18" s="6"/>
      <c r="N18" s="7"/>
    </row>
    <row r="19" ht="15" customHeight="1">
      <c r="A19" t="s" s="25">
        <v>35</v>
      </c>
      <c r="B19" s="26"/>
      <c r="C19" s="28"/>
      <c r="D19" s="6"/>
      <c r="E19" s="6"/>
      <c r="F19" s="6"/>
      <c r="G19" s="9"/>
      <c r="H19" s="9"/>
      <c r="I19" s="6"/>
      <c r="J19" s="6"/>
      <c r="K19" s="6"/>
      <c r="L19" s="6"/>
      <c r="M19" s="6"/>
      <c r="N19" s="7"/>
    </row>
    <row r="20" ht="15" customHeight="1">
      <c r="A20" t="s" s="25">
        <v>36</v>
      </c>
      <c r="B20" s="27"/>
      <c r="C20" t="s" s="16">
        <v>37</v>
      </c>
      <c r="D20" s="6"/>
      <c r="E20" s="6"/>
      <c r="F20" s="6"/>
      <c r="G20" s="9"/>
      <c r="H20" s="9"/>
      <c r="I20" s="6"/>
      <c r="J20" s="6"/>
      <c r="K20" s="6"/>
      <c r="L20" s="6"/>
      <c r="M20" s="6"/>
      <c r="N20" s="7"/>
    </row>
    <row r="21" ht="15" customHeight="1">
      <c r="A21" t="s" s="25">
        <v>38</v>
      </c>
      <c r="B21" s="27"/>
      <c r="C21" t="s" s="16">
        <v>39</v>
      </c>
      <c r="D21" s="6"/>
      <c r="E21" s="6"/>
      <c r="F21" s="6"/>
      <c r="G21" s="9"/>
      <c r="H21" s="9"/>
      <c r="I21" s="6"/>
      <c r="J21" s="6"/>
      <c r="K21" s="6"/>
      <c r="L21" s="6"/>
      <c r="M21" s="6"/>
      <c r="N21" s="7"/>
    </row>
    <row r="22" ht="15" customHeight="1">
      <c r="A22" t="s" s="25">
        <v>40</v>
      </c>
      <c r="B22" s="27"/>
      <c r="C22" t="s" s="16">
        <v>41</v>
      </c>
      <c r="D22" s="6"/>
      <c r="E22" s="6"/>
      <c r="F22" s="6"/>
      <c r="G22" s="9"/>
      <c r="H22" s="9"/>
      <c r="I22" s="6"/>
      <c r="J22" s="6"/>
      <c r="K22" s="6"/>
      <c r="L22" s="6"/>
      <c r="M22" s="6"/>
      <c r="N22" s="7"/>
    </row>
    <row r="23" ht="15" customHeight="1">
      <c r="A23" t="s" s="25">
        <v>42</v>
      </c>
      <c r="B23" s="26"/>
      <c r="C23" s="28"/>
      <c r="D23" s="6"/>
      <c r="E23" s="6"/>
      <c r="F23" s="6"/>
      <c r="G23" s="9"/>
      <c r="H23" s="9"/>
      <c r="I23" s="6"/>
      <c r="J23" s="6"/>
      <c r="K23" s="6"/>
      <c r="L23" s="6"/>
      <c r="M23" s="6"/>
      <c r="N23" s="7"/>
    </row>
    <row r="24" ht="15" customHeight="1">
      <c r="A24" t="s" s="25">
        <v>43</v>
      </c>
      <c r="B24" s="26"/>
      <c r="C24" s="28"/>
      <c r="D24" s="6"/>
      <c r="E24" s="6"/>
      <c r="F24" s="6"/>
      <c r="G24" s="9"/>
      <c r="H24" s="9"/>
      <c r="I24" s="6"/>
      <c r="J24" s="6"/>
      <c r="K24" s="6"/>
      <c r="L24" s="6"/>
      <c r="M24" s="6"/>
      <c r="N24" s="7"/>
    </row>
    <row r="25" ht="15" customHeight="1">
      <c r="A25" t="s" s="25">
        <v>44</v>
      </c>
      <c r="B25" s="26"/>
      <c r="C25" t="s" s="16">
        <v>45</v>
      </c>
      <c r="D25" s="6"/>
      <c r="E25" s="6"/>
      <c r="F25" s="6"/>
      <c r="G25" s="9"/>
      <c r="H25" s="9"/>
      <c r="I25" s="6"/>
      <c r="J25" s="6"/>
      <c r="K25" s="6"/>
      <c r="L25" s="6"/>
      <c r="M25" s="6"/>
      <c r="N25" s="7"/>
    </row>
    <row r="26" ht="15.75" customHeight="1">
      <c r="A26" t="s" s="25">
        <v>46</v>
      </c>
      <c r="B26" s="26"/>
      <c r="C26" t="s" s="16">
        <v>47</v>
      </c>
      <c r="D26" s="6"/>
      <c r="E26" s="6"/>
      <c r="F26" s="6"/>
      <c r="G26" s="9"/>
      <c r="H26" s="9"/>
      <c r="I26" s="6"/>
      <c r="J26" s="6"/>
      <c r="K26" s="6"/>
      <c r="L26" s="6"/>
      <c r="M26" s="6"/>
      <c r="N26" s="7"/>
    </row>
    <row r="27" ht="15" customHeight="1">
      <c r="A27" t="s" s="25">
        <v>48</v>
      </c>
      <c r="B27" s="26"/>
      <c r="C27" t="s" s="16">
        <v>49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7"/>
    </row>
    <row r="28" ht="15" customHeight="1">
      <c r="A28" t="s" s="25">
        <v>50</v>
      </c>
      <c r="B28" s="27"/>
      <c r="C28" t="s" s="16">
        <v>51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7"/>
    </row>
    <row r="29" ht="15" customHeight="1">
      <c r="A29" t="s" s="25">
        <v>52</v>
      </c>
      <c r="B29" s="26"/>
      <c r="C29" t="s" s="16">
        <v>53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7"/>
    </row>
    <row r="30" ht="15" customHeight="1">
      <c r="A30" t="s" s="25">
        <v>54</v>
      </c>
      <c r="B30" s="26"/>
      <c r="C30" t="s" s="16">
        <v>55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7"/>
    </row>
    <row r="31" ht="15" customHeight="1">
      <c r="A31" t="s" s="25">
        <v>56</v>
      </c>
      <c r="B31" s="26"/>
      <c r="C31" t="s" s="16">
        <v>57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7"/>
    </row>
    <row r="32" ht="15" customHeight="1">
      <c r="A32" t="s" s="25">
        <v>58</v>
      </c>
      <c r="B32" s="26"/>
      <c r="C32" t="s" s="16">
        <v>59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7"/>
    </row>
    <row r="33" ht="15.75" customHeight="1">
      <c r="A33" t="s" s="25">
        <v>60</v>
      </c>
      <c r="B33" s="29"/>
      <c r="C33" t="s" s="16">
        <v>61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7"/>
    </row>
    <row r="34" ht="15.75" customHeight="1">
      <c r="A34" t="s" s="30">
        <v>62</v>
      </c>
      <c r="B34" s="31">
        <f>SUM(B17:B33)</f>
        <v>0</v>
      </c>
      <c r="C34" s="32"/>
      <c r="D34" s="6"/>
      <c r="E34" s="6"/>
      <c r="F34" s="6"/>
      <c r="G34" s="6"/>
      <c r="H34" s="6"/>
      <c r="I34" s="6"/>
      <c r="J34" s="6"/>
      <c r="K34" s="6"/>
      <c r="L34" s="6"/>
      <c r="M34" s="6"/>
      <c r="N34" s="7"/>
    </row>
    <row r="35" ht="15" customHeight="1">
      <c r="A35" s="8"/>
      <c r="B35" s="33"/>
      <c r="C35" s="34"/>
      <c r="D35" s="6"/>
      <c r="E35" s="6"/>
      <c r="F35" s="6"/>
      <c r="G35" s="6"/>
      <c r="H35" s="6"/>
      <c r="I35" s="6"/>
      <c r="J35" s="6"/>
      <c r="K35" s="6"/>
      <c r="L35" s="6"/>
      <c r="M35" s="6"/>
      <c r="N35" s="7"/>
    </row>
    <row r="36" ht="15.75" customHeight="1">
      <c r="A36" t="s" s="35">
        <v>63</v>
      </c>
      <c r="B36" s="6"/>
      <c r="C36" s="36"/>
      <c r="D36" t="s" s="37">
        <v>64</v>
      </c>
      <c r="E36" s="6"/>
      <c r="F36" s="6"/>
      <c r="G36" s="6"/>
      <c r="H36" s="6"/>
      <c r="I36" s="6"/>
      <c r="J36" s="6"/>
      <c r="K36" s="6"/>
      <c r="L36" s="6"/>
      <c r="M36" s="6"/>
      <c r="N36" s="7"/>
    </row>
    <row r="37" ht="15" customHeight="1">
      <c r="A37" s="8"/>
      <c r="B37" s="6"/>
      <c r="C37" s="34"/>
      <c r="D37" s="6"/>
      <c r="E37" s="6"/>
      <c r="F37" s="6"/>
      <c r="G37" s="6"/>
      <c r="H37" s="6"/>
      <c r="I37" s="6"/>
      <c r="J37" s="6"/>
      <c r="K37" s="6"/>
      <c r="L37" s="6"/>
      <c r="M37" s="6"/>
      <c r="N37" s="7"/>
    </row>
    <row r="38" ht="15" customHeight="1" hidden="1">
      <c r="A38" s="8"/>
      <c r="B38" t="s" s="38">
        <v>65</v>
      </c>
      <c r="C38" t="s" s="39">
        <v>66</v>
      </c>
      <c r="D38" t="s" s="39">
        <v>67</v>
      </c>
      <c r="E38" t="s" s="39">
        <v>68</v>
      </c>
      <c r="F38" t="s" s="39">
        <v>69</v>
      </c>
      <c r="G38" t="s" s="39">
        <v>70</v>
      </c>
      <c r="H38" t="s" s="39">
        <v>71</v>
      </c>
      <c r="I38" t="s" s="39">
        <v>72</v>
      </c>
      <c r="J38" t="s" s="39">
        <v>73</v>
      </c>
      <c r="K38" t="s" s="39">
        <v>74</v>
      </c>
      <c r="L38" t="s" s="39">
        <v>75</v>
      </c>
      <c r="M38" t="s" s="39">
        <v>62</v>
      </c>
      <c r="N38" s="7"/>
    </row>
    <row r="39" ht="15" customHeight="1" hidden="1">
      <c r="A39" s="40"/>
      <c r="B39" s="41">
        <f>SUM(B17,B19,B21,B25:B31)</f>
        <v>0</v>
      </c>
      <c r="C39" s="42">
        <f>IF(ISERROR($B39/$C$36),0,$B39/$C$36)</f>
        <v>0</v>
      </c>
      <c r="D39" s="42">
        <f>IF($B39&gt;(SUM(C39:$C39)),IF(ISERROR($B39/$C$36),"",$B39/$C$36),0)</f>
        <v>0</v>
      </c>
      <c r="E39" s="42">
        <f>IF($B39&gt;(SUM($C39:D39)),IF(ISERROR($B39/$C$36),"",$B39/$C$36),0)</f>
        <v>0</v>
      </c>
      <c r="F39" s="42">
        <f>IF($B39&gt;(SUM($C39:E39)),IF(ISERROR($B39/$C$36),"",$B39/$C$36),0)</f>
        <v>0</v>
      </c>
      <c r="G39" s="42">
        <f>IF($B39&gt;(SUM($C39:F39)),IF(ISERROR($B39/$C$36),"",$B39/$C$36),0)</f>
        <v>0</v>
      </c>
      <c r="H39" s="42">
        <f>IF($B39&gt;(SUM($C39:G39)),IF(ISERROR($B39/$C$36),"",$B39/$C$36),0)</f>
        <v>0</v>
      </c>
      <c r="I39" s="42">
        <f>IF($B39&gt;(SUM($C39:H39)),IF(ISERROR($B39/$C$36),"",$B39/$C$36),0)</f>
        <v>0</v>
      </c>
      <c r="J39" s="42">
        <f>IF($B39&gt;(SUM($C39:I39)),IF(ISERROR($B39/$C$36),"",$B39/$C$36),0)</f>
        <v>0</v>
      </c>
      <c r="K39" s="42">
        <f>IF($B39&gt;(SUM($C39:J39)),IF(ISERROR($B39/$C$36),"",$B39/$C$36),0)</f>
        <v>0</v>
      </c>
      <c r="L39" s="42">
        <f>IF($B39&gt;(SUM($C39:K39)),IF(ISERROR($B39/$C$36),"",$B39/$C$36),0)</f>
        <v>0</v>
      </c>
      <c r="M39" s="43">
        <f>SUM(C39:L39)</f>
        <v>0</v>
      </c>
      <c r="N39" s="44"/>
    </row>
    <row r="40" ht="15" customHeight="1" hidden="1">
      <c r="A40" t="s" s="45">
        <f>A17</f>
        <v>76</v>
      </c>
      <c r="B40" s="46">
        <f>B17</f>
        <v>0</v>
      </c>
      <c r="C40" s="47">
        <f>IF(ISERROR($B40/$C$36),0,$B40/$C$36)</f>
        <v>0</v>
      </c>
      <c r="D40" s="47">
        <f>IF($B40&gt;(SUM(C40:$C40)),IF(ISERROR($B40/$C$36),"",$B40/$C$36),0)</f>
        <v>0</v>
      </c>
      <c r="E40" s="47">
        <f>IF($B40&gt;(SUM($C40:D40)),IF(ISERROR($B40/$C$36),"",$B40/$C$36),0)</f>
        <v>0</v>
      </c>
      <c r="F40" s="47">
        <f>IF($B40&gt;(SUM($C40:E40)),IF(ISERROR($B40/$C$36),"",$B40/$C$36),0)</f>
        <v>0</v>
      </c>
      <c r="G40" s="47">
        <f>IF($B40&gt;(SUM($C40:F40)),IF(ISERROR($B40/$C$36),"",$B40/$C$36),0)</f>
        <v>0</v>
      </c>
      <c r="H40" s="47">
        <f>IF($B40&gt;(SUM($C40:G40)),IF(ISERROR($B40/$C$36),"",$B40/$C$36),0)</f>
        <v>0</v>
      </c>
      <c r="I40" s="47">
        <f>IF($B40&gt;(SUM($C40:H40)),IF(ISERROR($B40/$C$36),"",$B40/$C$36),0)</f>
        <v>0</v>
      </c>
      <c r="J40" s="47">
        <f>IF($B40&gt;(SUM($C40:I40)),IF(ISERROR($B40/$C$36),"",$B40/$C$36),0)</f>
        <v>0</v>
      </c>
      <c r="K40" s="47">
        <f>IF($B40&gt;(SUM($C40:J40)),IF(ISERROR($B40/$C$36),"",$B40/$C$36),0)</f>
        <v>0</v>
      </c>
      <c r="L40" s="47">
        <f>IF($B40&gt;(SUM($C40:K40)),IF(ISERROR($B40/$C$36),"",$B40/$C$36),0)</f>
        <v>0</v>
      </c>
      <c r="M40" s="47">
        <f>SUM(C40:L40)</f>
        <v>0</v>
      </c>
      <c r="N40" s="7"/>
    </row>
    <row r="41" ht="15" customHeight="1" hidden="1">
      <c r="A41" s="8"/>
      <c r="B41" s="48"/>
      <c r="C41" s="49"/>
      <c r="D41" s="49"/>
      <c r="E41" s="49"/>
      <c r="F41" s="49"/>
      <c r="G41" s="49"/>
      <c r="H41" s="49"/>
      <c r="I41" s="49"/>
      <c r="J41" s="49">
        <f>IF($B41&gt;(SUM($C41:I41)),IF(ISERROR($B41/$C$36),"",$B41/$C$36),0)</f>
        <v>0</v>
      </c>
      <c r="K41" s="49">
        <f>IF($B41&gt;(SUM($C41:J41)),IF(ISERROR($B41/$C$36),"",$B41/$C$36),0)</f>
        <v>0</v>
      </c>
      <c r="L41" s="49">
        <f>IF($B41&gt;(SUM($C41:K41)),IF(ISERROR($B41/$C$36),"",$B41/$C$36),0)</f>
        <v>0</v>
      </c>
      <c r="M41" s="49">
        <f>SUM(C41:L41)</f>
        <v>0</v>
      </c>
      <c r="N41" s="7"/>
    </row>
    <row r="42" ht="15" customHeight="1" hidden="1">
      <c r="A42" t="s" s="45">
        <f>A19</f>
        <v>77</v>
      </c>
      <c r="B42" s="50">
        <f>B19</f>
        <v>0</v>
      </c>
      <c r="C42" s="49">
        <f>IF(ISERROR($B42/$C$36),0,$B42/$C$36)</f>
        <v>0</v>
      </c>
      <c r="D42" s="49">
        <f>IF($B42&gt;(SUM(C42:$C42)),IF(ISERROR($B42/$C$36),"",$B42/$C$36),0)</f>
        <v>0</v>
      </c>
      <c r="E42" s="49">
        <f>IF($B42&gt;(SUM($C42:D42)),IF(ISERROR($B42/$C$36),"",$B42/$C$36),0)</f>
        <v>0</v>
      </c>
      <c r="F42" s="49">
        <f>IF($B42&gt;(SUM($C42:E42)),IF(ISERROR($B42/$C$36),"",$B42/$C$36),0)</f>
        <v>0</v>
      </c>
      <c r="G42" s="49">
        <f>IF($B42&gt;(SUM($C42:F42)),IF(ISERROR($B42/$C$36),"",$B42/$C$36),0)</f>
        <v>0</v>
      </c>
      <c r="H42" s="49">
        <f>IF($B42&gt;(SUM($C42:G42)),IF(ISERROR($B42/$C$36),"",$B42/$C$36),0)</f>
        <v>0</v>
      </c>
      <c r="I42" s="49">
        <f>IF($B42&gt;(SUM($C42:H42)),IF(ISERROR($B42/$C$36),"",$B42/$C$36),0)</f>
        <v>0</v>
      </c>
      <c r="J42" s="49">
        <f>IF($B42&gt;(SUM($C42:I42)),IF(ISERROR($B42/$C$36),"",$B42/$C$36),0)</f>
        <v>0</v>
      </c>
      <c r="K42" s="49">
        <f>IF($B42&gt;(SUM($C42:J42)),IF(ISERROR($B42/$C$36),"",$B42/$C$36),0)</f>
        <v>0</v>
      </c>
      <c r="L42" s="49">
        <f>IF($B42&gt;(SUM($C42:K42)),IF(ISERROR($B42/$C$36),"",$B42/$C$36),0)</f>
        <v>0</v>
      </c>
      <c r="M42" s="49">
        <f>SUM(C42:L42)</f>
        <v>0</v>
      </c>
      <c r="N42" s="7"/>
    </row>
    <row r="43" ht="15" customHeight="1" hidden="1">
      <c r="A43" s="8"/>
      <c r="B43" s="48"/>
      <c r="C43" s="49"/>
      <c r="D43" s="49"/>
      <c r="E43" s="49"/>
      <c r="F43" s="49"/>
      <c r="G43" s="49"/>
      <c r="H43" s="49"/>
      <c r="I43" s="49"/>
      <c r="J43" s="49">
        <f>IF($B43&gt;(SUM($C43:I43)),IF(ISERROR($B43/$C$36),"",$B43/$C$36),0)</f>
        <v>0</v>
      </c>
      <c r="K43" s="49">
        <f>IF($B43&gt;(SUM($C43:J43)),IF(ISERROR($B43/$C$36),"",$B43/$C$36),0)</f>
        <v>0</v>
      </c>
      <c r="L43" s="49">
        <f>IF($B43&gt;(SUM($C43:K43)),IF(ISERROR($B43/$C$36),"",$B43/$C$36),0)</f>
        <v>0</v>
      </c>
      <c r="M43" s="49">
        <f>SUM(C43:L43)</f>
        <v>0</v>
      </c>
      <c r="N43" s="7"/>
    </row>
    <row r="44" ht="15" customHeight="1" hidden="1">
      <c r="A44" t="s" s="45">
        <f>A21</f>
        <v>78</v>
      </c>
      <c r="B44" s="50">
        <f>B21</f>
        <v>0</v>
      </c>
      <c r="C44" s="49">
        <f>IF(ISERROR($B44/$C$36),0,$B44/$C$36)</f>
        <v>0</v>
      </c>
      <c r="D44" s="49">
        <f>IF($B44&gt;(SUM(C44:$C44)),IF(ISERROR($B44/$C$36),"",$B44/$C$36),0)</f>
        <v>0</v>
      </c>
      <c r="E44" s="49">
        <f>IF($B44&gt;(SUM($C44:D44)),IF(ISERROR($B44/$C$36),"",$B44/$C$36),0)</f>
        <v>0</v>
      </c>
      <c r="F44" s="49">
        <f>IF($B44&gt;(SUM($C44:E44)),IF(ISERROR($B44/$C$36),"",$B44/$C$36),0)</f>
        <v>0</v>
      </c>
      <c r="G44" s="49">
        <f>IF($B44&gt;(SUM($C44:F44)),IF(ISERROR($B44/$C$36),"",$B44/$C$36),0)</f>
        <v>0</v>
      </c>
      <c r="H44" s="49">
        <f>IF($B44&gt;(SUM($C44:G44)),IF(ISERROR($B44/$C$36),"",$B44/$C$36),0)</f>
        <v>0</v>
      </c>
      <c r="I44" s="49">
        <f>IF($B44&gt;(SUM($C44:H44)),IF(ISERROR($B44/$C$36),"",$B44/$C$36),0)</f>
        <v>0</v>
      </c>
      <c r="J44" s="49">
        <f>IF($B44&gt;(SUM($C44:I44)),IF(ISERROR($B44/$C$36),"",$B44/$C$36),0)</f>
        <v>0</v>
      </c>
      <c r="K44" s="49">
        <f>IF($B44&gt;(SUM($C44:J44)),IF(ISERROR($B44/$C$36),"",$B44/$C$36),0)</f>
        <v>0</v>
      </c>
      <c r="L44" s="49">
        <f>IF($B44&gt;(SUM($C44:K44)),IF(ISERROR($B44/$C$36),"",$B44/$C$36),0)</f>
        <v>0</v>
      </c>
      <c r="M44" s="49">
        <f>SUM(C44:L44)</f>
        <v>0</v>
      </c>
      <c r="N44" s="7"/>
    </row>
    <row r="45" ht="15" customHeight="1" hidden="1">
      <c r="A45" s="8"/>
      <c r="B45" s="48"/>
      <c r="C45" s="49"/>
      <c r="D45" s="49"/>
      <c r="E45" s="49"/>
      <c r="F45" s="49"/>
      <c r="G45" s="49"/>
      <c r="H45" s="49"/>
      <c r="I45" s="49"/>
      <c r="J45" s="49">
        <f>IF($B45&gt;(SUM($C45:I45)),IF(ISERROR($B45/$C$36),"",$B45/$C$36),0)</f>
        <v>0</v>
      </c>
      <c r="K45" s="49">
        <f>IF($B45&gt;(SUM($C45:J45)),IF(ISERROR($B45/$C$36),"",$B45/$C$36),0)</f>
        <v>0</v>
      </c>
      <c r="L45" s="49">
        <f>IF($B45&gt;(SUM($C45:K45)),IF(ISERROR($B45/$C$36),"",$B45/$C$36),0)</f>
        <v>0</v>
      </c>
      <c r="M45" s="49">
        <f>SUM(C45:L45)</f>
        <v>0</v>
      </c>
      <c r="N45" s="7"/>
    </row>
    <row r="46" ht="15" customHeight="1" hidden="1">
      <c r="A46" s="8"/>
      <c r="B46" s="48"/>
      <c r="C46" s="49"/>
      <c r="D46" s="49"/>
      <c r="E46" s="49"/>
      <c r="F46" s="49"/>
      <c r="G46" s="49"/>
      <c r="H46" s="49"/>
      <c r="I46" s="49"/>
      <c r="J46" s="49">
        <f>IF($B46&gt;(SUM($C46:I46)),IF(ISERROR($B46/$C$36),"",$B46/$C$36),0)</f>
        <v>0</v>
      </c>
      <c r="K46" s="49">
        <f>IF($B46&gt;(SUM($C46:J46)),IF(ISERROR($B46/$C$36),"",$B46/$C$36),0)</f>
        <v>0</v>
      </c>
      <c r="L46" s="49">
        <f>IF($B46&gt;(SUM($C46:K46)),IF(ISERROR($B46/$C$36),"",$B46/$C$36),0)</f>
        <v>0</v>
      </c>
      <c r="M46" s="49">
        <f>SUM(C46:L46)</f>
        <v>0</v>
      </c>
      <c r="N46" s="7"/>
    </row>
    <row r="47" ht="15" customHeight="1" hidden="1">
      <c r="A47" s="8"/>
      <c r="B47" s="48"/>
      <c r="C47" s="49"/>
      <c r="D47" s="49"/>
      <c r="E47" s="49"/>
      <c r="F47" s="49"/>
      <c r="G47" s="49"/>
      <c r="H47" s="49"/>
      <c r="I47" s="49"/>
      <c r="J47" s="49">
        <f>IF($B47&gt;(SUM($C47:I47)),IF(ISERROR($B47/$C$36),"",$B47/$C$36),0)</f>
        <v>0</v>
      </c>
      <c r="K47" s="49">
        <f>IF($B47&gt;(SUM($C47:J47)),IF(ISERROR($B47/$C$36),"",$B47/$C$36),0)</f>
        <v>0</v>
      </c>
      <c r="L47" s="49">
        <f>IF($B47&gt;(SUM($C47:K47)),IF(ISERROR($B47/$C$36),"",$B47/$C$36),0)</f>
        <v>0</v>
      </c>
      <c r="M47" s="49">
        <f>SUM(C47:L47)</f>
        <v>0</v>
      </c>
      <c r="N47" s="7"/>
    </row>
    <row r="48" ht="15" customHeight="1" hidden="1">
      <c r="A48" t="s" s="45">
        <f>A25</f>
        <v>79</v>
      </c>
      <c r="B48" s="50">
        <f>B25</f>
        <v>0</v>
      </c>
      <c r="C48" s="49">
        <f>IF(ISERROR($B48/$C$36),0,$B48/$C$36)</f>
        <v>0</v>
      </c>
      <c r="D48" s="49">
        <f>IF($B48&gt;(SUM(C48:$C48)),IF(ISERROR($B48/$C$36),"",$B48/$C$36),0)</f>
        <v>0</v>
      </c>
      <c r="E48" s="49">
        <f>IF($B48&gt;(SUM($C48:D48)),IF(ISERROR($B48/$C$36),"",$B48/$C$36),0)</f>
        <v>0</v>
      </c>
      <c r="F48" s="49">
        <f>IF($B48&gt;(SUM($C48:E48)),IF(ISERROR($B48/$C$36),"",$B48/$C$36),0)</f>
        <v>0</v>
      </c>
      <c r="G48" s="49">
        <f>IF($B48&gt;(SUM($C48:F48)),IF(ISERROR($B48/$C$36),"",$B48/$C$36),0)</f>
        <v>0</v>
      </c>
      <c r="H48" s="49">
        <f>IF($B48&gt;(SUM($C48:G48)),IF(ISERROR($B48/$C$36),"",$B48/$C$36),0)</f>
        <v>0</v>
      </c>
      <c r="I48" s="49">
        <f>IF($B48&gt;(SUM($C48:H48)),IF(ISERROR($B48/$C$36),"",$B48/$C$36),0)</f>
        <v>0</v>
      </c>
      <c r="J48" s="49">
        <f>IF($B48&gt;(SUM($C48:I48)),IF(ISERROR($B48/$C$36),"",$B48/$C$36),0)</f>
        <v>0</v>
      </c>
      <c r="K48" s="49">
        <f>IF($B48&gt;(SUM($C48:J48)),IF(ISERROR($B48/$C$36),"",$B48/$C$36),0)</f>
        <v>0</v>
      </c>
      <c r="L48" s="49">
        <f>IF($B48&gt;(SUM($C48:K48)),IF(ISERROR($B48/$C$36),"",$B48/$C$36),0)</f>
        <v>0</v>
      </c>
      <c r="M48" s="49">
        <f>SUM(C48:L48)</f>
        <v>0</v>
      </c>
      <c r="N48" s="7"/>
    </row>
    <row r="49" ht="15" customHeight="1" hidden="1">
      <c r="A49" t="s" s="45">
        <f>A26</f>
        <v>80</v>
      </c>
      <c r="B49" s="50">
        <f>B26</f>
        <v>0</v>
      </c>
      <c r="C49" s="49">
        <f>IF(ISERROR($B49/$C$36),0,$B49/$C$36)</f>
        <v>0</v>
      </c>
      <c r="D49" s="49">
        <f>IF($B49&gt;(SUM(C49:$C49)),IF(ISERROR($B49/$C$36),"",$B49/$C$36),0)</f>
        <v>0</v>
      </c>
      <c r="E49" s="49">
        <f>IF($B49&gt;(SUM($C49:D49)),IF(ISERROR($B49/$C$36),"",$B49/$C$36),0)</f>
        <v>0</v>
      </c>
      <c r="F49" s="49">
        <f>IF($B49&gt;(SUM($C49:E49)),IF(ISERROR($B49/$C$36),"",$B49/$C$36),0)</f>
        <v>0</v>
      </c>
      <c r="G49" s="49">
        <f>IF($B49&gt;(SUM($C49:F49)),IF(ISERROR($B49/$C$36),"",$B49/$C$36),0)</f>
        <v>0</v>
      </c>
      <c r="H49" s="49">
        <f>IF($B49&gt;(SUM($C49:G49)),IF(ISERROR($B49/$C$36),"",$B49/$C$36),0)</f>
        <v>0</v>
      </c>
      <c r="I49" s="49">
        <f>IF($B49&gt;(SUM($C49:H49)),IF(ISERROR($B49/$C$36),"",$B49/$C$36),0)</f>
        <v>0</v>
      </c>
      <c r="J49" s="49">
        <f>IF($B49&gt;(SUM($C49:I49)),IF(ISERROR($B49/$C$36),"",$B49/$C$36),0)</f>
        <v>0</v>
      </c>
      <c r="K49" s="49">
        <f>IF($B49&gt;(SUM($C49:J49)),IF(ISERROR($B49/$C$36),"",$B49/$C$36),0)</f>
        <v>0</v>
      </c>
      <c r="L49" s="49">
        <f>IF($B49&gt;(SUM($C49:K49)),IF(ISERROR($B49/$C$36),"",$B49/$C$36),0)</f>
        <v>0</v>
      </c>
      <c r="M49" s="49">
        <f>SUM(C49:L49)</f>
        <v>0</v>
      </c>
      <c r="N49" s="7"/>
    </row>
    <row r="50" ht="15" customHeight="1" hidden="1">
      <c r="A50" t="s" s="45">
        <f>A27</f>
        <v>81</v>
      </c>
      <c r="B50" s="50">
        <f>B27</f>
        <v>0</v>
      </c>
      <c r="C50" s="49">
        <f>IF(ISERROR($B50/$C$36),0,$B50/$C$36)</f>
        <v>0</v>
      </c>
      <c r="D50" s="49">
        <f>IF($B50&gt;(SUM(C50:$C50)),IF(ISERROR($B50/$C$36),"",$B50/$C$36),0)</f>
        <v>0</v>
      </c>
      <c r="E50" s="49">
        <f>IF($B50&gt;(SUM($C50:D50)),IF(ISERROR($B50/$C$36),"",$B50/$C$36),0)</f>
        <v>0</v>
      </c>
      <c r="F50" s="49">
        <f>IF($B50&gt;(SUM($C50:E50)),IF(ISERROR($B50/$C$36),"",$B50/$C$36),0)</f>
        <v>0</v>
      </c>
      <c r="G50" s="49">
        <f>IF($B50&gt;(SUM($C50:F50)),IF(ISERROR($B50/$C$36),"",$B50/$C$36),0)</f>
        <v>0</v>
      </c>
      <c r="H50" s="49">
        <f>IF($B50&gt;(SUM($C50:G50)),IF(ISERROR($B50/$C$36),"",$B50/$C$36),0)</f>
        <v>0</v>
      </c>
      <c r="I50" s="49">
        <f>IF($B50&gt;(SUM($C50:H50)),IF(ISERROR($B50/$C$36),"",$B50/$C$36),0)</f>
        <v>0</v>
      </c>
      <c r="J50" s="49">
        <f>IF($B50&gt;(SUM($C50:I50)),IF(ISERROR($B50/$C$36),"",$B50/$C$36),0)</f>
        <v>0</v>
      </c>
      <c r="K50" s="49">
        <f>IF($B50&gt;(SUM($C50:J50)),IF(ISERROR($B50/$C$36),"",$B50/$C$36),0)</f>
        <v>0</v>
      </c>
      <c r="L50" s="49">
        <f>IF($B50&gt;(SUM($C50:K50)),IF(ISERROR($B50/$C$36),"",$B50/$C$36),0)</f>
        <v>0</v>
      </c>
      <c r="M50" s="49">
        <f>SUM(C50:L50)</f>
        <v>0</v>
      </c>
      <c r="N50" s="7"/>
    </row>
    <row r="51" ht="15" customHeight="1" hidden="1">
      <c r="A51" t="s" s="45">
        <f>A28</f>
        <v>82</v>
      </c>
      <c r="B51" s="50">
        <f>B28</f>
        <v>0</v>
      </c>
      <c r="C51" s="49">
        <f>IF(ISERROR($B51/$C$36),0,$B51/$C$36)</f>
        <v>0</v>
      </c>
      <c r="D51" s="49">
        <f>IF($B51&gt;(SUM(C51:$C51)),IF(ISERROR($B51/$C$36),"",$B51/$C$36),0)</f>
        <v>0</v>
      </c>
      <c r="E51" s="49">
        <f>IF($B51&gt;(SUM($C51:D51)),IF(ISERROR($B51/$C$36),"",$B51/$C$36),0)</f>
        <v>0</v>
      </c>
      <c r="F51" s="49">
        <f>IF($B51&gt;(SUM($C51:E51)),IF(ISERROR($B51/$C$36),"",$B51/$C$36),0)</f>
        <v>0</v>
      </c>
      <c r="G51" s="49">
        <f>IF($B51&gt;(SUM($C51:F51)),IF(ISERROR($B51/$C$36),"",$B51/$C$36),0)</f>
        <v>0</v>
      </c>
      <c r="H51" s="49">
        <f>IF($B51&gt;(SUM($C51:G51)),IF(ISERROR($B51/$C$36),"",$B51/$C$36),0)</f>
        <v>0</v>
      </c>
      <c r="I51" s="49">
        <f>IF($B51&gt;(SUM($C51:H51)),IF(ISERROR($B51/$C$36),"",$B51/$C$36),0)</f>
        <v>0</v>
      </c>
      <c r="J51" s="49">
        <f>IF($B51&gt;(SUM($C51:I51)),IF(ISERROR($B51/$C$36),"",$B51/$C$36),0)</f>
        <v>0</v>
      </c>
      <c r="K51" s="49">
        <f>IF($B51&gt;(SUM($C51:J51)),IF(ISERROR($B51/$C$36),"",$B51/$C$36),0)</f>
        <v>0</v>
      </c>
      <c r="L51" s="49">
        <f>IF($B51&gt;(SUM($C51:K51)),IF(ISERROR($B51/$C$36),"",$B51/$C$36),0)</f>
        <v>0</v>
      </c>
      <c r="M51" s="49">
        <f>SUM(C51:L51)</f>
        <v>0</v>
      </c>
      <c r="N51" s="7"/>
    </row>
    <row r="52" ht="15" customHeight="1" hidden="1">
      <c r="A52" t="s" s="45">
        <f>A29</f>
        <v>83</v>
      </c>
      <c r="B52" s="50">
        <f>B29</f>
        <v>0</v>
      </c>
      <c r="C52" s="49">
        <f>IF(ISERROR($B52/$C$36),0,$B52/$C$36)</f>
        <v>0</v>
      </c>
      <c r="D52" s="49">
        <f>IF($B52&gt;(SUM(C52:$C52)),IF(ISERROR($B52/$C$36),"",$B52/$C$36),0)</f>
        <v>0</v>
      </c>
      <c r="E52" s="49">
        <f>IF($B52&gt;(SUM($C52:D52)),IF(ISERROR($B52/$C$36),"",$B52/$C$36),0)</f>
        <v>0</v>
      </c>
      <c r="F52" s="49">
        <f>IF($B52&gt;(SUM($C52:E52)),IF(ISERROR($B52/$C$36),"",$B52/$C$36),0)</f>
        <v>0</v>
      </c>
      <c r="G52" s="49">
        <f>IF($B52&gt;(SUM($C52:F52)),IF(ISERROR($B52/$C$36),"",$B52/$C$36),0)</f>
        <v>0</v>
      </c>
      <c r="H52" s="49">
        <f>IF($B52&gt;(SUM($C52:G52)),IF(ISERROR($B52/$C$36),"",$B52/$C$36),0)</f>
        <v>0</v>
      </c>
      <c r="I52" s="49">
        <f>IF($B52&gt;(SUM($C52:H52)),IF(ISERROR($B52/$C$36),"",$B52/$C$36),0)</f>
        <v>0</v>
      </c>
      <c r="J52" s="49">
        <f>IF($B52&gt;(SUM($C52:I52)),IF(ISERROR($B52/$C$36),"",$B52/$C$36),0)</f>
        <v>0</v>
      </c>
      <c r="K52" s="49">
        <f>IF($B52&gt;(SUM($C52:J52)),IF(ISERROR($B52/$C$36),"",$B52/$C$36),0)</f>
        <v>0</v>
      </c>
      <c r="L52" s="49">
        <f>IF($B52&gt;(SUM($C52:K52)),IF(ISERROR($B52/$C$36),"",$B52/$C$36),0)</f>
        <v>0</v>
      </c>
      <c r="M52" s="49">
        <f>SUM(C52:L52)</f>
        <v>0</v>
      </c>
      <c r="N52" s="7"/>
    </row>
    <row r="53" ht="15" customHeight="1" hidden="1">
      <c r="A53" t="s" s="45">
        <f>A30</f>
        <v>84</v>
      </c>
      <c r="B53" s="50">
        <f>B30</f>
        <v>0</v>
      </c>
      <c r="C53" s="49">
        <f>IF(ISERROR($B53/$C$36),0,$B53/$C$36)</f>
        <v>0</v>
      </c>
      <c r="D53" s="49">
        <f>IF($B53&gt;(SUM(C53:$C53)),IF(ISERROR($B53/$C$36),"",$B53/$C$36),0)</f>
        <v>0</v>
      </c>
      <c r="E53" s="49">
        <f>IF($B53&gt;(SUM($C53:D53)),IF(ISERROR($B53/$C$36),"",$B53/$C$36),0)</f>
        <v>0</v>
      </c>
      <c r="F53" s="49">
        <f>IF($B53&gt;(SUM($C53:E53)),IF(ISERROR($B53/$C$36),"",$B53/$C$36),0)</f>
        <v>0</v>
      </c>
      <c r="G53" s="49">
        <f>IF($B53&gt;(SUM($C53:F53)),IF(ISERROR($B53/$C$36),"",$B53/$C$36),0)</f>
        <v>0</v>
      </c>
      <c r="H53" s="49">
        <f>IF($B53&gt;(SUM($C53:G53)),IF(ISERROR($B53/$C$36),"",$B53/$C$36),0)</f>
        <v>0</v>
      </c>
      <c r="I53" s="49">
        <f>IF($B53&gt;(SUM($C53:H53)),IF(ISERROR($B53/$C$36),"",$B53/$C$36),0)</f>
        <v>0</v>
      </c>
      <c r="J53" s="49">
        <f>IF($B53&gt;(SUM($C53:I53)),IF(ISERROR($B53/$C$36),"",$B53/$C$36),0)</f>
        <v>0</v>
      </c>
      <c r="K53" s="49">
        <f>IF($B53&gt;(SUM($C53:J53)),IF(ISERROR($B53/$C$36),"",$B53/$C$36),0)</f>
        <v>0</v>
      </c>
      <c r="L53" s="49">
        <f>IF($B53&gt;(SUM($C53:K53)),IF(ISERROR($B53/$C$36),"",$B53/$C$36),0)</f>
        <v>0</v>
      </c>
      <c r="M53" s="49">
        <f>SUM(C53:L53)</f>
        <v>0</v>
      </c>
      <c r="N53" s="7"/>
    </row>
    <row r="54" ht="15" customHeight="1" hidden="1">
      <c r="A54" t="s" s="45">
        <f>A31</f>
        <v>85</v>
      </c>
      <c r="B54" s="50">
        <f>B31</f>
        <v>0</v>
      </c>
      <c r="C54" s="49">
        <f>IF(ISERROR($B54/$C$36),0,$B54/$C$36)</f>
        <v>0</v>
      </c>
      <c r="D54" s="49">
        <f>IF($B54&gt;(SUM(C54:$C54)),IF(ISERROR($B54/$C$36),"",$B54/$C$36),0)</f>
        <v>0</v>
      </c>
      <c r="E54" s="49">
        <f>IF($B54&gt;(SUM($C54:D54)),IF(ISERROR($B54/$C$36),"",$B54/$C$36),0)</f>
        <v>0</v>
      </c>
      <c r="F54" s="49">
        <f>IF($B54&gt;(SUM($C54:E54)),IF(ISERROR($B54/$C$36),"",$B54/$C$36),0)</f>
        <v>0</v>
      </c>
      <c r="G54" s="49">
        <f>IF($B54&gt;(SUM($C54:F54)),IF(ISERROR($B54/$C$36),"",$B54/$C$36),0)</f>
        <v>0</v>
      </c>
      <c r="H54" s="49">
        <f>IF($B54&gt;(SUM($C54:G54)),IF(ISERROR($B54/$C$36),"",$B54/$C$36),0)</f>
        <v>0</v>
      </c>
      <c r="I54" s="49">
        <f>IF($B54&gt;(SUM($C54:H54)),IF(ISERROR($B54/$C$36),"",$B54/$C$36),0)</f>
        <v>0</v>
      </c>
      <c r="J54" s="49">
        <f>IF($B54&gt;(SUM($C54:I54)),IF(ISERROR($B54/$C$36),"",$B54/$C$36),0)</f>
        <v>0</v>
      </c>
      <c r="K54" s="49">
        <f>IF($B54&gt;(SUM($C54:J54)),IF(ISERROR($B54/$C$36),"",$B54/$C$36),0)</f>
        <v>0</v>
      </c>
      <c r="L54" s="49">
        <f>IF($B54&gt;(SUM($C54:K54)),IF(ISERROR($B54/$C$36),"",$B54/$C$36),0)</f>
        <v>0</v>
      </c>
      <c r="M54" s="49">
        <f>SUM(C54:L54)</f>
        <v>0</v>
      </c>
      <c r="N54" s="7"/>
    </row>
    <row r="55" ht="15" customHeight="1" hidden="1">
      <c r="A55" s="51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6"/>
      <c r="N55" s="7"/>
    </row>
    <row r="56" ht="18.75" customHeight="1">
      <c r="A56" t="s" s="22">
        <v>86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7"/>
    </row>
    <row r="57" ht="15" customHeight="1">
      <c r="A57" s="52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7"/>
    </row>
    <row r="58" ht="15" customHeight="1">
      <c r="A58" s="8"/>
      <c r="B58" t="s" s="24">
        <v>30</v>
      </c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7"/>
    </row>
    <row r="59" ht="15" customHeight="1">
      <c r="A59" t="s" s="25">
        <v>87</v>
      </c>
      <c r="B59" s="26"/>
      <c r="C59" s="28"/>
      <c r="D59" s="6"/>
      <c r="E59" s="6"/>
      <c r="F59" s="34"/>
      <c r="G59" s="53"/>
      <c r="H59" s="53"/>
      <c r="I59" s="6"/>
      <c r="J59" s="6"/>
      <c r="K59" s="6"/>
      <c r="L59" s="6"/>
      <c r="M59" s="6"/>
      <c r="N59" s="7"/>
    </row>
    <row r="60" ht="15" customHeight="1">
      <c r="A60" t="s" s="25">
        <v>88</v>
      </c>
      <c r="B60" s="27"/>
      <c r="C60" t="s" s="54">
        <v>89</v>
      </c>
      <c r="D60" t="s" s="54">
        <v>90</v>
      </c>
      <c r="E60" s="6"/>
      <c r="F60" s="34"/>
      <c r="G60" s="53"/>
      <c r="H60" s="53"/>
      <c r="I60" s="6"/>
      <c r="J60" s="6"/>
      <c r="K60" s="6"/>
      <c r="L60" s="6"/>
      <c r="M60" s="6"/>
      <c r="N60" s="7"/>
    </row>
    <row r="61" ht="15" customHeight="1">
      <c r="A61" t="s" s="55">
        <v>91</v>
      </c>
      <c r="B61" s="56"/>
      <c r="C61" s="57"/>
      <c r="D61" s="58"/>
      <c r="E61" s="59"/>
      <c r="F61" t="s" s="60">
        <v>92</v>
      </c>
      <c r="G61" s="53"/>
      <c r="H61" s="53"/>
      <c r="I61" s="6"/>
      <c r="J61" s="6"/>
      <c r="K61" s="6"/>
      <c r="L61" s="6"/>
      <c r="M61" s="6"/>
      <c r="N61" s="7"/>
    </row>
    <row r="62" ht="15" customHeight="1">
      <c r="A62" s="61"/>
      <c r="B62" s="62"/>
      <c r="C62" s="57"/>
      <c r="D62" s="63"/>
      <c r="E62" s="6"/>
      <c r="F62" t="s" s="60">
        <v>92</v>
      </c>
      <c r="G62" s="53"/>
      <c r="H62" s="53"/>
      <c r="I62" s="6"/>
      <c r="J62" s="6"/>
      <c r="K62" s="6"/>
      <c r="L62" s="6"/>
      <c r="M62" s="6"/>
      <c r="N62" s="7"/>
    </row>
    <row r="63" ht="15" customHeight="1">
      <c r="A63" s="61"/>
      <c r="B63" s="62"/>
      <c r="C63" s="57"/>
      <c r="D63" s="63"/>
      <c r="E63" s="6"/>
      <c r="F63" t="s" s="60">
        <v>92</v>
      </c>
      <c r="G63" s="53"/>
      <c r="H63" s="53"/>
      <c r="I63" s="6"/>
      <c r="J63" s="6"/>
      <c r="K63" s="6"/>
      <c r="L63" s="6"/>
      <c r="M63" s="6"/>
      <c r="N63" s="7"/>
    </row>
    <row r="64" ht="15" customHeight="1">
      <c r="A64" t="s" s="55">
        <v>93</v>
      </c>
      <c r="B64" s="27"/>
      <c r="C64" s="34"/>
      <c r="D64" s="6"/>
      <c r="E64" s="6"/>
      <c r="F64" t="s" s="60">
        <v>92</v>
      </c>
      <c r="G64" s="53"/>
      <c r="H64" s="53"/>
      <c r="I64" s="6"/>
      <c r="J64" s="6"/>
      <c r="K64" s="6"/>
      <c r="L64" s="6"/>
      <c r="M64" s="6"/>
      <c r="N64" s="7"/>
    </row>
    <row r="65" ht="15" customHeight="1">
      <c r="A65" s="61"/>
      <c r="B65" s="27"/>
      <c r="C65" s="34"/>
      <c r="D65" s="6"/>
      <c r="E65" s="6"/>
      <c r="F65" t="s" s="60">
        <v>92</v>
      </c>
      <c r="G65" s="53"/>
      <c r="H65" s="53"/>
      <c r="I65" s="6"/>
      <c r="J65" s="6"/>
      <c r="K65" s="6"/>
      <c r="L65" s="6"/>
      <c r="M65" s="6"/>
      <c r="N65" s="7"/>
    </row>
    <row r="66" ht="15.75" customHeight="1">
      <c r="A66" t="s" s="55">
        <v>94</v>
      </c>
      <c r="B66" s="64"/>
      <c r="C66" s="34"/>
      <c r="D66" s="6"/>
      <c r="E66" s="6"/>
      <c r="F66" t="s" s="60">
        <v>92</v>
      </c>
      <c r="G66" s="53"/>
      <c r="H66" s="53"/>
      <c r="I66" s="6"/>
      <c r="J66" s="6"/>
      <c r="K66" s="6"/>
      <c r="L66" s="6"/>
      <c r="M66" s="6"/>
      <c r="N66" s="7"/>
    </row>
    <row r="67" ht="15.75" customHeight="1">
      <c r="A67" t="s" s="30">
        <v>62</v>
      </c>
      <c r="B67" s="31">
        <f>SUM(B59:B66)</f>
        <v>0</v>
      </c>
      <c r="C67" t="s" s="65">
        <f>IF(B67=B34,"","Le total doit être égal au total du tableau précédent, veuillez modifier les chiffres")</f>
      </c>
      <c r="D67" s="6"/>
      <c r="E67" s="6"/>
      <c r="F67" s="6"/>
      <c r="G67" s="53"/>
      <c r="H67" s="53"/>
      <c r="I67" s="6"/>
      <c r="J67" s="6"/>
      <c r="K67" s="6"/>
      <c r="L67" s="6"/>
      <c r="M67" s="6"/>
      <c r="N67" s="7"/>
    </row>
    <row r="68" ht="15" customHeight="1">
      <c r="A68" s="66"/>
      <c r="B68" s="67"/>
      <c r="C68" s="68"/>
      <c r="D68" s="6"/>
      <c r="E68" s="6"/>
      <c r="F68" s="6"/>
      <c r="G68" s="6"/>
      <c r="H68" s="6"/>
      <c r="I68" s="6"/>
      <c r="J68" s="6"/>
      <c r="K68" s="6"/>
      <c r="L68" s="6"/>
      <c r="M68" s="6"/>
      <c r="N68" s="7"/>
    </row>
    <row r="69" ht="15" customHeight="1" hidden="1">
      <c r="A69" t="s" s="13">
        <v>95</v>
      </c>
      <c r="B69" t="s" s="69">
        <v>96</v>
      </c>
      <c r="C69" t="s" s="69">
        <v>97</v>
      </c>
      <c r="D69" t="s" s="70">
        <v>98</v>
      </c>
      <c r="E69" t="s" s="69">
        <v>99</v>
      </c>
      <c r="F69" t="s" s="69">
        <v>100</v>
      </c>
      <c r="G69" t="s" s="71">
        <v>101</v>
      </c>
      <c r="H69" t="s" s="71">
        <v>102</v>
      </c>
      <c r="I69" t="s" s="71">
        <v>103</v>
      </c>
      <c r="J69" t="s" s="71">
        <v>104</v>
      </c>
      <c r="K69" t="s" s="71">
        <v>105</v>
      </c>
      <c r="L69" t="s" s="71">
        <v>106</v>
      </c>
      <c r="M69" s="6"/>
      <c r="N69" s="7"/>
    </row>
    <row r="70" ht="15" customHeight="1" hidden="1">
      <c r="A70" t="s" s="45">
        <v>107</v>
      </c>
      <c r="B70" s="72">
        <f>IF(ISERROR((PMT(C61/12,D61,B61))*-1),0,(PMT(C61/12,D61,B61))*-1)</f>
        <v>0</v>
      </c>
      <c r="C70" s="73">
        <f>B70*D61</f>
        <v>0</v>
      </c>
      <c r="D70" s="74">
        <f>IF(ISERROR(B61/D61),0,B61/D61)</f>
        <v>0</v>
      </c>
      <c r="E70" s="75">
        <f>B70-D70</f>
        <v>0</v>
      </c>
      <c r="F70" s="72">
        <f>E70*D61</f>
        <v>0</v>
      </c>
      <c r="G70" s="76">
        <f>IF($D61&gt;12,$E70*12,$E70*$D61)</f>
        <v>0</v>
      </c>
      <c r="H70" s="76">
        <f>IF($D61-12&lt;0,0,IF($D61&gt;24,$E70*12,($D61-12)*$E70))</f>
        <v>0</v>
      </c>
      <c r="I70" s="76">
        <f>IF($D61-24&lt;0,0,IF($D61&gt;36,$E70*12,($D61-24)*$E70))</f>
        <v>0</v>
      </c>
      <c r="J70" s="76">
        <f>IF($D61&gt;12,$D70*12,$D70*$D61)</f>
        <v>0</v>
      </c>
      <c r="K70" s="76">
        <f>IF($D61-12&lt;0,0,IF($D61&gt;24,$D70*12,($D61-12)*$D70))</f>
        <v>0</v>
      </c>
      <c r="L70" s="76">
        <f>IF($D61-24&lt;0,0,IF($D61&gt;36,$D70*12,($D61-24)*$D70))</f>
        <v>0</v>
      </c>
      <c r="M70" s="6"/>
      <c r="N70" s="7"/>
    </row>
    <row r="71" ht="15" customHeight="1" hidden="1">
      <c r="A71" t="s" s="45">
        <v>108</v>
      </c>
      <c r="B71" s="72">
        <f>IF(ISERROR((PMT(C62/12,D62,B62))*-1),0,(PMT(C62/12,D62,B62))*-1)</f>
        <v>0</v>
      </c>
      <c r="C71" s="73">
        <f>B71*D62</f>
        <v>0</v>
      </c>
      <c r="D71" s="74">
        <f>IF(ISERROR(B62/D62),0,B62/D62)</f>
        <v>0</v>
      </c>
      <c r="E71" s="75">
        <f>B71-D71</f>
        <v>0</v>
      </c>
      <c r="F71" s="72">
        <f>E71*D62</f>
        <v>0</v>
      </c>
      <c r="G71" s="76">
        <f>IF($D62&gt;12,$E71*12,$E71*$D62)</f>
        <v>0</v>
      </c>
      <c r="H71" s="76">
        <f>IF($D62-12&lt;0,0,IF($D62&gt;24,$E71*12,($D62-12)*$E71))</f>
        <v>0</v>
      </c>
      <c r="I71" s="76">
        <f>IF($D62-24&lt;0,0,IF($D62&gt;36,$E71*12,($D62-24)*$E71))</f>
        <v>0</v>
      </c>
      <c r="J71" s="76">
        <f>IF($D62&gt;12,$D71*12,$D71*$D62)</f>
        <v>0</v>
      </c>
      <c r="K71" s="76">
        <f>IF($D62-12&lt;0,0,IF($D62&gt;24,$D71*12,($D62-12)*$D71))</f>
        <v>0</v>
      </c>
      <c r="L71" s="76">
        <f>IF($D62-24&lt;0,0,IF($D62&gt;36,$D71*12,($D62-24)*$D71))</f>
        <v>0</v>
      </c>
      <c r="M71" s="6"/>
      <c r="N71" s="7"/>
    </row>
    <row r="72" ht="15" customHeight="1" hidden="1">
      <c r="A72" t="s" s="45">
        <v>109</v>
      </c>
      <c r="B72" s="72">
        <f>IF(ISERROR((PMT(C63/12,D63,B63))*-1),0,(PMT(C63/12,D63,B63))*-1)</f>
        <v>0</v>
      </c>
      <c r="C72" s="73">
        <f>B72*D63</f>
        <v>0</v>
      </c>
      <c r="D72" s="74">
        <f>IF(ISERROR(B63/D63),0,B63/D63)</f>
        <v>0</v>
      </c>
      <c r="E72" s="75">
        <f>B72-D72</f>
        <v>0</v>
      </c>
      <c r="F72" s="72">
        <f>E72*D63</f>
        <v>0</v>
      </c>
      <c r="G72" s="76">
        <f>IF($D63&gt;12,$E72*12,$E72*$D63)</f>
        <v>0</v>
      </c>
      <c r="H72" s="76">
        <f>IF($D63-12&lt;0,0,IF($D63&gt;24,$E72*12,($D63-12)*$E72))</f>
        <v>0</v>
      </c>
      <c r="I72" s="76">
        <f>IF($D63-24&lt;0,0,IF($D63&gt;36,$E72*12,($D63-24)*$E72))</f>
        <v>0</v>
      </c>
      <c r="J72" s="76">
        <f>IF($D63&gt;12,$D72*12,$D72*$D63)</f>
        <v>0</v>
      </c>
      <c r="K72" s="76">
        <f>IF($D63-12&lt;0,0,IF($D63&gt;24,$D72*12,($D63-12)*$D72))</f>
        <v>0</v>
      </c>
      <c r="L72" s="76">
        <f>IF($D63-24&lt;0,0,IF($D63&gt;36,$D72*12,($D63-24)*$D72))</f>
        <v>0</v>
      </c>
      <c r="M72" s="6"/>
      <c r="N72" s="7"/>
    </row>
    <row r="73" ht="29.25" customHeight="1">
      <c r="A73" t="s" s="22">
        <v>110</v>
      </c>
      <c r="B73" s="6"/>
      <c r="C73" s="6"/>
      <c r="D73" s="6"/>
      <c r="E73" s="6"/>
      <c r="F73" s="6"/>
      <c r="G73" s="6"/>
      <c r="H73" s="73"/>
      <c r="I73" s="77">
        <f>SUM(I70:I72)</f>
        <v>0</v>
      </c>
      <c r="J73" s="78">
        <f>SUM(J70:J72)</f>
        <v>0</v>
      </c>
      <c r="K73" s="78">
        <f>SUM(K70:K72)</f>
        <v>0</v>
      </c>
      <c r="L73" s="78">
        <f>SUM(L70:L72)</f>
        <v>0</v>
      </c>
      <c r="M73" s="6"/>
      <c r="N73" s="7"/>
    </row>
    <row r="74" ht="15" customHeight="1">
      <c r="A74" t="s" s="23">
        <v>111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7"/>
    </row>
    <row r="75" ht="15" customHeight="1">
      <c r="A75" s="8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7"/>
    </row>
    <row r="76" ht="15" customHeight="1">
      <c r="A76" s="8"/>
      <c r="B76" t="s" s="79">
        <v>112</v>
      </c>
      <c r="C76" t="s" s="79">
        <v>113</v>
      </c>
      <c r="D76" t="s" s="79">
        <v>114</v>
      </c>
      <c r="E76" s="6"/>
      <c r="F76" s="6"/>
      <c r="G76" s="6"/>
      <c r="H76" s="6"/>
      <c r="I76" s="6"/>
      <c r="J76" s="6"/>
      <c r="K76" s="6"/>
      <c r="L76" s="6"/>
      <c r="M76" s="6"/>
      <c r="N76" s="7"/>
    </row>
    <row r="77" ht="15" customHeight="1">
      <c r="A77" t="s" s="25">
        <v>115</v>
      </c>
      <c r="B77" s="62"/>
      <c r="C77" s="80"/>
      <c r="D77" s="81"/>
      <c r="E77" s="6"/>
      <c r="F77" s="6"/>
      <c r="G77" s="6"/>
      <c r="H77" s="6"/>
      <c r="I77" s="6"/>
      <c r="J77" s="6"/>
      <c r="K77" s="6"/>
      <c r="L77" s="6"/>
      <c r="M77" s="6"/>
      <c r="N77" s="7"/>
    </row>
    <row r="78" ht="15" customHeight="1">
      <c r="A78" t="s" s="25">
        <v>116</v>
      </c>
      <c r="B78" s="62"/>
      <c r="C78" s="80"/>
      <c r="D78" s="81"/>
      <c r="E78" s="6"/>
      <c r="F78" s="6"/>
      <c r="G78" s="53"/>
      <c r="H78" s="53"/>
      <c r="I78" s="6"/>
      <c r="J78" s="6"/>
      <c r="K78" s="6"/>
      <c r="L78" s="6"/>
      <c r="M78" s="6"/>
      <c r="N78" s="7"/>
    </row>
    <row r="79" ht="15" customHeight="1">
      <c r="A79" t="s" s="25">
        <v>117</v>
      </c>
      <c r="B79" s="62"/>
      <c r="C79" s="80"/>
      <c r="D79" s="81"/>
      <c r="E79" s="6"/>
      <c r="F79" s="6"/>
      <c r="G79" s="53"/>
      <c r="H79" s="53"/>
      <c r="I79" s="6"/>
      <c r="J79" s="6"/>
      <c r="K79" s="6"/>
      <c r="L79" s="6"/>
      <c r="M79" s="6"/>
      <c r="N79" s="7"/>
    </row>
    <row r="80" ht="15" customHeight="1">
      <c r="A80" t="s" s="25">
        <v>118</v>
      </c>
      <c r="B80" s="62"/>
      <c r="C80" s="80"/>
      <c r="D80" s="81"/>
      <c r="E80" s="6"/>
      <c r="F80" s="6"/>
      <c r="G80" s="53"/>
      <c r="H80" s="53"/>
      <c r="I80" s="6"/>
      <c r="J80" s="6"/>
      <c r="K80" s="6"/>
      <c r="L80" s="6"/>
      <c r="M80" s="6"/>
      <c r="N80" s="7"/>
    </row>
    <row r="81" ht="15" customHeight="1">
      <c r="A81" t="s" s="25">
        <v>119</v>
      </c>
      <c r="B81" s="62"/>
      <c r="C81" s="80"/>
      <c r="D81" s="81"/>
      <c r="E81" s="6"/>
      <c r="F81" s="6"/>
      <c r="G81" s="53"/>
      <c r="H81" s="53"/>
      <c r="I81" s="6"/>
      <c r="J81" s="6"/>
      <c r="K81" s="6"/>
      <c r="L81" s="6"/>
      <c r="M81" s="6"/>
      <c r="N81" s="7"/>
    </row>
    <row r="82" ht="15" customHeight="1">
      <c r="A82" t="s" s="25">
        <v>120</v>
      </c>
      <c r="B82" s="62"/>
      <c r="C82" s="80"/>
      <c r="D82" s="81"/>
      <c r="E82" s="6"/>
      <c r="F82" s="6"/>
      <c r="G82" s="53"/>
      <c r="H82" s="53"/>
      <c r="I82" s="6"/>
      <c r="J82" s="6"/>
      <c r="K82" s="6"/>
      <c r="L82" s="6"/>
      <c r="M82" s="6"/>
      <c r="N82" s="7"/>
    </row>
    <row r="83" ht="15" customHeight="1">
      <c r="A83" t="s" s="25">
        <v>121</v>
      </c>
      <c r="B83" s="62"/>
      <c r="C83" s="80"/>
      <c r="D83" s="81"/>
      <c r="E83" s="28"/>
      <c r="F83" s="6"/>
      <c r="G83" s="53"/>
      <c r="H83" s="53"/>
      <c r="I83" s="6"/>
      <c r="J83" s="6"/>
      <c r="K83" s="6"/>
      <c r="L83" s="6"/>
      <c r="M83" s="6"/>
      <c r="N83" s="7"/>
    </row>
    <row r="84" ht="15" customHeight="1">
      <c r="A84" t="s" s="25">
        <v>122</v>
      </c>
      <c r="B84" s="62"/>
      <c r="C84" s="80"/>
      <c r="D84" s="81"/>
      <c r="E84" s="28"/>
      <c r="F84" s="6"/>
      <c r="G84" s="53"/>
      <c r="H84" s="53"/>
      <c r="I84" s="6"/>
      <c r="J84" s="6"/>
      <c r="K84" s="6"/>
      <c r="L84" s="6"/>
      <c r="M84" s="6"/>
      <c r="N84" s="7"/>
    </row>
    <row r="85" ht="15" customHeight="1">
      <c r="A85" t="s" s="25">
        <v>123</v>
      </c>
      <c r="B85" s="62"/>
      <c r="C85" s="80"/>
      <c r="D85" s="81"/>
      <c r="E85" s="28"/>
      <c r="F85" s="6"/>
      <c r="G85" s="53"/>
      <c r="H85" s="53"/>
      <c r="I85" s="6"/>
      <c r="J85" s="6"/>
      <c r="K85" s="6"/>
      <c r="L85" s="6"/>
      <c r="M85" s="6"/>
      <c r="N85" s="7"/>
    </row>
    <row r="86" ht="15" customHeight="1">
      <c r="A86" t="s" s="25">
        <v>124</v>
      </c>
      <c r="B86" s="62"/>
      <c r="C86" s="80"/>
      <c r="D86" s="81"/>
      <c r="E86" s="28"/>
      <c r="F86" s="6"/>
      <c r="G86" s="53"/>
      <c r="H86" s="53"/>
      <c r="I86" s="6"/>
      <c r="J86" s="6"/>
      <c r="K86" s="6"/>
      <c r="L86" s="6"/>
      <c r="M86" s="6"/>
      <c r="N86" s="7"/>
    </row>
    <row r="87" ht="15.75" customHeight="1">
      <c r="A87" t="s" s="25">
        <v>125</v>
      </c>
      <c r="B87" s="62"/>
      <c r="C87" s="80"/>
      <c r="D87" s="81"/>
      <c r="E87" s="28"/>
      <c r="F87" s="6"/>
      <c r="G87" s="53"/>
      <c r="H87" s="53"/>
      <c r="I87" s="6"/>
      <c r="J87" s="6"/>
      <c r="K87" s="6"/>
      <c r="L87" s="6"/>
      <c r="M87" s="6"/>
      <c r="N87" s="7"/>
    </row>
    <row r="88" ht="15" customHeight="1">
      <c r="A88" t="s" s="25">
        <v>126</v>
      </c>
      <c r="B88" s="62"/>
      <c r="C88" s="80"/>
      <c r="D88" s="81"/>
      <c r="E88" s="28"/>
      <c r="F88" s="6"/>
      <c r="G88" s="6"/>
      <c r="H88" s="6"/>
      <c r="I88" s="6"/>
      <c r="J88" s="6"/>
      <c r="K88" s="6"/>
      <c r="L88" s="6"/>
      <c r="M88" s="6"/>
      <c r="N88" s="7"/>
    </row>
    <row r="89" ht="15" customHeight="1">
      <c r="A89" t="s" s="25">
        <v>127</v>
      </c>
      <c r="B89" s="62"/>
      <c r="C89" s="80"/>
      <c r="D89" s="81"/>
      <c r="E89" s="28"/>
      <c r="F89" s="6"/>
      <c r="G89" s="6"/>
      <c r="H89" s="6"/>
      <c r="I89" s="6"/>
      <c r="J89" s="6"/>
      <c r="K89" s="6"/>
      <c r="L89" s="6"/>
      <c r="M89" s="6"/>
      <c r="N89" s="7"/>
    </row>
    <row r="90" ht="15" customHeight="1">
      <c r="A90" t="s" s="25">
        <v>128</v>
      </c>
      <c r="B90" s="62"/>
      <c r="C90" s="80"/>
      <c r="D90" s="81"/>
      <c r="E90" s="28"/>
      <c r="F90" s="6"/>
      <c r="G90" s="6"/>
      <c r="H90" s="6"/>
      <c r="I90" s="6"/>
      <c r="J90" s="6"/>
      <c r="K90" s="6"/>
      <c r="L90" s="6"/>
      <c r="M90" s="6"/>
      <c r="N90" s="7"/>
    </row>
    <row r="91" ht="15" customHeight="1">
      <c r="A91" t="s" s="25">
        <v>129</v>
      </c>
      <c r="B91" s="62"/>
      <c r="C91" s="80"/>
      <c r="D91" s="81"/>
      <c r="E91" t="s" s="60">
        <v>130</v>
      </c>
      <c r="F91" s="6"/>
      <c r="G91" s="6"/>
      <c r="H91" s="6"/>
      <c r="I91" s="6"/>
      <c r="J91" s="6"/>
      <c r="K91" s="6"/>
      <c r="L91" s="6"/>
      <c r="M91" s="6"/>
      <c r="N91" s="7"/>
    </row>
    <row r="92" ht="15" customHeight="1">
      <c r="A92" t="s" s="82">
        <v>131</v>
      </c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7"/>
    </row>
    <row r="93" ht="15" customHeight="1">
      <c r="A93" t="s" s="83">
        <v>132</v>
      </c>
      <c r="B93" s="80"/>
      <c r="C93" s="84"/>
      <c r="D93" s="85"/>
      <c r="E93" t="s" s="60">
        <v>92</v>
      </c>
      <c r="F93" s="6"/>
      <c r="G93" s="6"/>
      <c r="H93" s="6"/>
      <c r="I93" s="6"/>
      <c r="J93" s="6"/>
      <c r="K93" s="6"/>
      <c r="L93" s="6"/>
      <c r="M93" s="6"/>
      <c r="N93" s="7"/>
    </row>
    <row r="94" ht="15" customHeight="1">
      <c r="A94" t="s" s="83">
        <v>132</v>
      </c>
      <c r="B94" s="80"/>
      <c r="C94" s="80"/>
      <c r="D94" s="81"/>
      <c r="E94" t="s" s="60">
        <v>92</v>
      </c>
      <c r="F94" s="6"/>
      <c r="G94" s="6"/>
      <c r="H94" s="6"/>
      <c r="I94" s="6"/>
      <c r="J94" s="6"/>
      <c r="K94" s="6"/>
      <c r="L94" s="6"/>
      <c r="M94" s="6"/>
      <c r="N94" s="7"/>
    </row>
    <row r="95" ht="15" customHeight="1">
      <c r="A95" t="s" s="83">
        <v>132</v>
      </c>
      <c r="B95" s="80"/>
      <c r="C95" s="80"/>
      <c r="D95" s="81"/>
      <c r="E95" t="s" s="60">
        <v>92</v>
      </c>
      <c r="F95" s="6"/>
      <c r="G95" s="6"/>
      <c r="H95" s="6"/>
      <c r="I95" s="6"/>
      <c r="J95" s="6"/>
      <c r="K95" s="6"/>
      <c r="L95" s="6"/>
      <c r="M95" s="6"/>
      <c r="N95" s="7"/>
    </row>
    <row r="96" ht="8" customHeight="1">
      <c r="A96" s="8"/>
      <c r="B96" s="86"/>
      <c r="C96" s="86"/>
      <c r="D96" s="86"/>
      <c r="E96" s="6"/>
      <c r="F96" s="6"/>
      <c r="G96" s="6"/>
      <c r="H96" s="6"/>
      <c r="I96" s="6"/>
      <c r="J96" s="6"/>
      <c r="K96" s="6"/>
      <c r="L96" s="6"/>
      <c r="M96" s="6"/>
      <c r="N96" s="7"/>
    </row>
    <row r="97" ht="15.75" customHeight="1">
      <c r="A97" t="s" s="30">
        <v>62</v>
      </c>
      <c r="B97" s="31">
        <f>SUM(B77:B95)</f>
        <v>0</v>
      </c>
      <c r="C97" s="31">
        <f>SUM(C77:C95)</f>
        <v>0</v>
      </c>
      <c r="D97" s="31">
        <f>SUM(D77:D95)</f>
        <v>0</v>
      </c>
      <c r="E97" s="87"/>
      <c r="F97" s="6"/>
      <c r="G97" s="6"/>
      <c r="H97" s="6"/>
      <c r="I97" s="6"/>
      <c r="J97" s="6"/>
      <c r="K97" s="6"/>
      <c r="L97" s="6"/>
      <c r="M97" s="6"/>
      <c r="N97" s="7"/>
    </row>
    <row r="98" ht="15" customHeight="1">
      <c r="A98" s="8"/>
      <c r="B98" s="33"/>
      <c r="C98" s="33"/>
      <c r="D98" s="33"/>
      <c r="E98" s="6"/>
      <c r="F98" s="6"/>
      <c r="G98" s="6"/>
      <c r="H98" s="6"/>
      <c r="I98" s="6"/>
      <c r="J98" s="6"/>
      <c r="K98" s="6"/>
      <c r="L98" s="6"/>
      <c r="M98" s="6"/>
      <c r="N98" s="7"/>
    </row>
    <row r="99" ht="18.75" customHeight="1">
      <c r="A99" t="s" s="22">
        <v>133</v>
      </c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7"/>
    </row>
    <row r="100" ht="15" customHeight="1">
      <c r="A100" t="s" s="23">
        <v>134</v>
      </c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7"/>
    </row>
    <row r="101" ht="15" customHeight="1">
      <c r="A101" s="8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7"/>
    </row>
    <row r="102" ht="30" customHeight="1">
      <c r="A102" t="s" s="88">
        <v>135</v>
      </c>
      <c r="B102" t="s" s="89">
        <v>136</v>
      </c>
      <c r="C102" t="s" s="89">
        <v>137</v>
      </c>
      <c r="D102" t="s" s="89">
        <v>138</v>
      </c>
      <c r="E102" s="90"/>
      <c r="F102" t="s" s="91">
        <v>139</v>
      </c>
      <c r="G102" t="s" s="89">
        <v>136</v>
      </c>
      <c r="H102" t="s" s="89">
        <v>137</v>
      </c>
      <c r="I102" t="s" s="89">
        <v>138</v>
      </c>
      <c r="J102" s="6"/>
      <c r="K102" s="6"/>
      <c r="L102" s="6"/>
      <c r="M102" s="6"/>
      <c r="N102" s="7"/>
    </row>
    <row r="103" ht="15" customHeight="1">
      <c r="A103" t="s" s="25">
        <v>140</v>
      </c>
      <c r="B103" s="92"/>
      <c r="C103" s="27"/>
      <c r="D103" s="93">
        <f>B103*C103</f>
        <v>0</v>
      </c>
      <c r="E103" s="90"/>
      <c r="F103" t="s" s="94">
        <v>140</v>
      </c>
      <c r="G103" s="95"/>
      <c r="H103" s="27"/>
      <c r="I103" s="93">
        <f>G103*H103</f>
        <v>0</v>
      </c>
      <c r="J103" s="6"/>
      <c r="K103" s="6"/>
      <c r="L103" s="6"/>
      <c r="M103" s="6"/>
      <c r="N103" s="7"/>
    </row>
    <row r="104" ht="15" customHeight="1">
      <c r="A104" t="s" s="25">
        <v>141</v>
      </c>
      <c r="B104" s="92"/>
      <c r="C104" s="27"/>
      <c r="D104" s="93">
        <f>B104*C104</f>
        <v>0</v>
      </c>
      <c r="E104" s="90"/>
      <c r="F104" t="s" s="94">
        <v>141</v>
      </c>
      <c r="G104" s="95"/>
      <c r="H104" s="27"/>
      <c r="I104" s="93">
        <f>G104*H104</f>
        <v>0</v>
      </c>
      <c r="J104" s="6"/>
      <c r="K104" s="6"/>
      <c r="L104" s="6"/>
      <c r="M104" s="6"/>
      <c r="N104" s="7"/>
    </row>
    <row r="105" ht="15" customHeight="1">
      <c r="A105" t="s" s="25">
        <v>142</v>
      </c>
      <c r="B105" s="92"/>
      <c r="C105" s="27"/>
      <c r="D105" s="93">
        <f>B105*C105</f>
        <v>0</v>
      </c>
      <c r="E105" s="90"/>
      <c r="F105" t="s" s="94">
        <v>142</v>
      </c>
      <c r="G105" s="95"/>
      <c r="H105" s="27"/>
      <c r="I105" s="93">
        <f>G105*H105</f>
        <v>0</v>
      </c>
      <c r="J105" s="6"/>
      <c r="K105" s="6"/>
      <c r="L105" s="6"/>
      <c r="M105" s="6"/>
      <c r="N105" s="7"/>
    </row>
    <row r="106" ht="15" customHeight="1">
      <c r="A106" t="s" s="25">
        <v>143</v>
      </c>
      <c r="B106" s="92"/>
      <c r="C106" s="27"/>
      <c r="D106" s="93">
        <f>B106*C106</f>
        <v>0</v>
      </c>
      <c r="E106" s="90"/>
      <c r="F106" t="s" s="94">
        <v>143</v>
      </c>
      <c r="G106" s="95"/>
      <c r="H106" s="27"/>
      <c r="I106" s="93">
        <f>G106*H106</f>
        <v>0</v>
      </c>
      <c r="J106" s="6"/>
      <c r="K106" s="6"/>
      <c r="L106" s="6"/>
      <c r="M106" s="6"/>
      <c r="N106" s="7"/>
    </row>
    <row r="107" ht="15" customHeight="1">
      <c r="A107" t="s" s="25">
        <v>144</v>
      </c>
      <c r="B107" s="92"/>
      <c r="C107" s="27"/>
      <c r="D107" s="93">
        <f>B107*C107</f>
        <v>0</v>
      </c>
      <c r="E107" s="90"/>
      <c r="F107" t="s" s="94">
        <v>144</v>
      </c>
      <c r="G107" s="95"/>
      <c r="H107" s="27"/>
      <c r="I107" s="93">
        <f>G107*H107</f>
        <v>0</v>
      </c>
      <c r="J107" s="6"/>
      <c r="K107" s="6"/>
      <c r="L107" s="6"/>
      <c r="M107" s="6"/>
      <c r="N107" s="7"/>
    </row>
    <row r="108" ht="15" customHeight="1">
      <c r="A108" t="s" s="25">
        <v>145</v>
      </c>
      <c r="B108" s="92"/>
      <c r="C108" s="27"/>
      <c r="D108" s="93">
        <f>B108*C108</f>
        <v>0</v>
      </c>
      <c r="E108" s="90"/>
      <c r="F108" t="s" s="94">
        <v>145</v>
      </c>
      <c r="G108" s="95"/>
      <c r="H108" s="27"/>
      <c r="I108" s="93">
        <f>G108*H108</f>
        <v>0</v>
      </c>
      <c r="J108" s="6"/>
      <c r="K108" s="6"/>
      <c r="L108" s="6"/>
      <c r="M108" s="6"/>
      <c r="N108" s="7"/>
    </row>
    <row r="109" ht="15" customHeight="1">
      <c r="A109" t="s" s="25">
        <v>146</v>
      </c>
      <c r="B109" s="92"/>
      <c r="C109" s="27"/>
      <c r="D109" s="93">
        <f>B109*C109</f>
        <v>0</v>
      </c>
      <c r="E109" s="90"/>
      <c r="F109" t="s" s="94">
        <v>146</v>
      </c>
      <c r="G109" s="95"/>
      <c r="H109" s="27"/>
      <c r="I109" s="93">
        <f>G109*H109</f>
        <v>0</v>
      </c>
      <c r="J109" s="6"/>
      <c r="K109" s="6"/>
      <c r="L109" s="6"/>
      <c r="M109" s="6"/>
      <c r="N109" s="7"/>
    </row>
    <row r="110" ht="15" customHeight="1">
      <c r="A110" t="s" s="25">
        <v>147</v>
      </c>
      <c r="B110" s="92"/>
      <c r="C110" s="27"/>
      <c r="D110" s="93">
        <f>B110*C110</f>
        <v>0</v>
      </c>
      <c r="E110" s="90"/>
      <c r="F110" t="s" s="94">
        <v>147</v>
      </c>
      <c r="G110" s="95"/>
      <c r="H110" s="27"/>
      <c r="I110" s="93">
        <f>G110*H110</f>
        <v>0</v>
      </c>
      <c r="J110" s="6"/>
      <c r="K110" s="6"/>
      <c r="L110" s="6"/>
      <c r="M110" s="6"/>
      <c r="N110" s="7"/>
    </row>
    <row r="111" ht="15" customHeight="1">
      <c r="A111" t="s" s="25">
        <v>148</v>
      </c>
      <c r="B111" s="92"/>
      <c r="C111" s="27"/>
      <c r="D111" s="93">
        <f>B111*C111</f>
        <v>0</v>
      </c>
      <c r="E111" s="90"/>
      <c r="F111" t="s" s="94">
        <v>148</v>
      </c>
      <c r="G111" s="95"/>
      <c r="H111" s="27"/>
      <c r="I111" s="93">
        <f>G111*H111</f>
        <v>0</v>
      </c>
      <c r="J111" s="6"/>
      <c r="K111" s="6"/>
      <c r="L111" s="6"/>
      <c r="M111" s="6"/>
      <c r="N111" s="7"/>
    </row>
    <row r="112" ht="15" customHeight="1">
      <c r="A112" t="s" s="25">
        <v>149</v>
      </c>
      <c r="B112" s="92"/>
      <c r="C112" s="27"/>
      <c r="D112" s="93">
        <f>B112*C112</f>
        <v>0</v>
      </c>
      <c r="E112" s="90"/>
      <c r="F112" t="s" s="94">
        <v>149</v>
      </c>
      <c r="G112" s="95"/>
      <c r="H112" s="27"/>
      <c r="I112" s="93">
        <f>G112*H112</f>
        <v>0</v>
      </c>
      <c r="J112" s="6"/>
      <c r="K112" s="6"/>
      <c r="L112" s="6"/>
      <c r="M112" s="6"/>
      <c r="N112" s="7"/>
    </row>
    <row r="113" ht="15" customHeight="1">
      <c r="A113" t="s" s="25">
        <v>150</v>
      </c>
      <c r="B113" s="92"/>
      <c r="C113" s="27"/>
      <c r="D113" s="93">
        <f>B113*C113</f>
        <v>0</v>
      </c>
      <c r="E113" s="90"/>
      <c r="F113" t="s" s="94">
        <v>150</v>
      </c>
      <c r="G113" s="95"/>
      <c r="H113" s="27"/>
      <c r="I113" s="93">
        <f>G113*H113</f>
        <v>0</v>
      </c>
      <c r="J113" s="6"/>
      <c r="K113" s="6"/>
      <c r="L113" s="6"/>
      <c r="M113" s="6"/>
      <c r="N113" s="7"/>
    </row>
    <row r="114" ht="15.75" customHeight="1">
      <c r="A114" t="s" s="25">
        <v>151</v>
      </c>
      <c r="B114" s="92"/>
      <c r="C114" s="27"/>
      <c r="D114" s="96">
        <f>B114*C114</f>
        <v>0</v>
      </c>
      <c r="E114" s="90"/>
      <c r="F114" t="s" s="94">
        <v>151</v>
      </c>
      <c r="G114" s="95"/>
      <c r="H114" s="27"/>
      <c r="I114" s="96">
        <f>G114*H114</f>
        <v>0</v>
      </c>
      <c r="J114" s="6"/>
      <c r="K114" s="6"/>
      <c r="L114" s="6"/>
      <c r="M114" s="6"/>
      <c r="N114" s="7"/>
    </row>
    <row r="115" ht="15.75" customHeight="1">
      <c r="A115" t="s" s="82">
        <v>62</v>
      </c>
      <c r="B115" s="6"/>
      <c r="C115" s="97"/>
      <c r="D115" s="31">
        <f>SUM(D103:D114)</f>
        <v>0</v>
      </c>
      <c r="E115" s="98"/>
      <c r="F115" t="s" s="99">
        <v>62</v>
      </c>
      <c r="G115" s="6"/>
      <c r="H115" s="97"/>
      <c r="I115" s="31">
        <f>SUM(I103:I114)</f>
        <v>0</v>
      </c>
      <c r="J115" s="87"/>
      <c r="K115" s="6"/>
      <c r="L115" s="6"/>
      <c r="M115" s="6"/>
      <c r="N115" s="7"/>
    </row>
    <row r="116" ht="15" customHeight="1">
      <c r="A116" s="8"/>
      <c r="B116" s="6"/>
      <c r="C116" s="6"/>
      <c r="D116" s="33"/>
      <c r="E116" s="90"/>
      <c r="F116" s="100"/>
      <c r="G116" s="6"/>
      <c r="H116" s="6"/>
      <c r="I116" s="33"/>
      <c r="J116" s="6"/>
      <c r="K116" s="6"/>
      <c r="L116" s="6"/>
      <c r="M116" s="6"/>
      <c r="N116" s="7"/>
    </row>
    <row r="117" ht="15.75" customHeight="1">
      <c r="A117" t="s" s="35">
        <v>152</v>
      </c>
      <c r="B117" s="6"/>
      <c r="C117" s="6"/>
      <c r="D117" s="101"/>
      <c r="E117" s="90"/>
      <c r="F117" t="s" s="102">
        <v>153</v>
      </c>
      <c r="G117" s="6"/>
      <c r="H117" s="6"/>
      <c r="I117" s="101"/>
      <c r="J117" s="6"/>
      <c r="K117" s="6"/>
      <c r="L117" s="6"/>
      <c r="M117" s="6"/>
      <c r="N117" s="7"/>
    </row>
    <row r="118" ht="15.75" customHeight="1">
      <c r="A118" t="s" s="35">
        <v>154</v>
      </c>
      <c r="B118" s="6"/>
      <c r="C118" s="6"/>
      <c r="D118" s="101"/>
      <c r="E118" s="90"/>
      <c r="F118" t="s" s="102">
        <v>155</v>
      </c>
      <c r="G118" s="6"/>
      <c r="H118" s="6"/>
      <c r="I118" s="101"/>
      <c r="J118" s="6"/>
      <c r="K118" s="6"/>
      <c r="L118" s="6"/>
      <c r="M118" s="6"/>
      <c r="N118" s="7"/>
    </row>
    <row r="119" ht="15" customHeight="1">
      <c r="A119" s="8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7"/>
    </row>
    <row r="120" ht="18.75" customHeight="1">
      <c r="A120" t="s" s="22">
        <v>156</v>
      </c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7"/>
    </row>
    <row r="121" ht="47.25" customHeight="1">
      <c r="A121" t="s" s="103">
        <v>157</v>
      </c>
      <c r="B121" s="104"/>
      <c r="C121" s="104"/>
      <c r="D121" s="104"/>
      <c r="E121" s="6"/>
      <c r="F121" s="6"/>
      <c r="G121" s="6"/>
      <c r="H121" s="6"/>
      <c r="I121" s="6"/>
      <c r="J121" s="6"/>
      <c r="K121" s="6"/>
      <c r="L121" s="6"/>
      <c r="M121" s="6"/>
      <c r="N121" s="7"/>
    </row>
    <row r="122" ht="15" customHeight="1">
      <c r="A122" s="8"/>
      <c r="B122" s="6"/>
      <c r="C122" s="6"/>
      <c r="D122" s="105"/>
      <c r="E122" s="6"/>
      <c r="F122" s="6"/>
      <c r="G122" s="6"/>
      <c r="H122" s="6"/>
      <c r="I122" s="6"/>
      <c r="J122" s="6"/>
      <c r="K122" s="6"/>
      <c r="L122" s="6"/>
      <c r="M122" s="6"/>
      <c r="N122" s="7"/>
    </row>
    <row r="123" ht="15.75" customHeight="1">
      <c r="A123" t="s" s="106">
        <v>158</v>
      </c>
      <c r="B123" s="6"/>
      <c r="C123" s="107"/>
      <c r="D123" s="108"/>
      <c r="E123" t="s" s="109">
        <v>159</v>
      </c>
      <c r="F123" s="6"/>
      <c r="G123" s="6"/>
      <c r="H123" s="6"/>
      <c r="I123" s="6"/>
      <c r="J123" s="6"/>
      <c r="K123" s="6"/>
      <c r="L123" s="6"/>
      <c r="M123" s="6"/>
      <c r="N123" s="7"/>
    </row>
    <row r="124" ht="15" customHeight="1">
      <c r="A124" s="8"/>
      <c r="B124" s="6"/>
      <c r="C124" s="6"/>
      <c r="D124" s="110"/>
      <c r="E124" s="6"/>
      <c r="F124" s="6"/>
      <c r="G124" s="6"/>
      <c r="H124" s="6"/>
      <c r="I124" s="6"/>
      <c r="J124" s="6"/>
      <c r="K124" s="6"/>
      <c r="L124" s="6"/>
      <c r="M124" s="6"/>
      <c r="N124" s="7"/>
    </row>
    <row r="125" ht="18.75" customHeight="1">
      <c r="A125" t="s" s="22">
        <v>160</v>
      </c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7"/>
    </row>
    <row r="126" ht="18.75" customHeight="1">
      <c r="A126" s="111"/>
      <c r="B126" s="6"/>
      <c r="C126" s="6"/>
      <c r="D126" s="105"/>
      <c r="E126" s="6"/>
      <c r="F126" s="6"/>
      <c r="G126" s="112"/>
      <c r="H126" s="112"/>
      <c r="I126" s="6"/>
      <c r="J126" s="6"/>
      <c r="K126" s="6"/>
      <c r="L126" s="6"/>
      <c r="M126" s="6"/>
      <c r="N126" s="7"/>
    </row>
    <row r="127" ht="14.25" customHeight="1">
      <c r="A127" s="8"/>
      <c r="B127" s="113"/>
      <c r="C127" t="s" s="114">
        <v>161</v>
      </c>
      <c r="D127" s="115">
        <v>0</v>
      </c>
      <c r="E127" t="s" s="109">
        <v>162</v>
      </c>
      <c r="F127" s="6"/>
      <c r="G127" s="112"/>
      <c r="H127" s="112"/>
      <c r="I127" s="6"/>
      <c r="J127" s="6"/>
      <c r="K127" s="6"/>
      <c r="L127" s="6"/>
      <c r="M127" s="6"/>
      <c r="N127" s="7"/>
    </row>
    <row r="128" ht="15.75" customHeight="1">
      <c r="A128" s="116"/>
      <c r="B128" s="6"/>
      <c r="C128" t="s" s="114">
        <v>163</v>
      </c>
      <c r="D128" s="115">
        <v>0</v>
      </c>
      <c r="E128" t="s" s="109">
        <v>164</v>
      </c>
      <c r="F128" s="6"/>
      <c r="G128" s="112"/>
      <c r="H128" s="112"/>
      <c r="I128" s="6"/>
      <c r="J128" s="6"/>
      <c r="K128" s="6"/>
      <c r="L128" s="6"/>
      <c r="M128" s="6"/>
      <c r="N128" s="7"/>
    </row>
    <row r="129" ht="15" customHeight="1">
      <c r="A129" s="8"/>
      <c r="B129" s="6"/>
      <c r="C129" s="6"/>
      <c r="D129" s="110"/>
      <c r="E129" s="6"/>
      <c r="F129" s="6"/>
      <c r="G129" s="112"/>
      <c r="H129" s="112"/>
      <c r="I129" s="6"/>
      <c r="J129" s="6"/>
      <c r="K129" s="6"/>
      <c r="L129" s="6"/>
      <c r="M129" s="6"/>
      <c r="N129" s="7"/>
    </row>
    <row r="130" ht="18.75" customHeight="1">
      <c r="A130" t="s" s="22">
        <v>165</v>
      </c>
      <c r="B130" s="6"/>
      <c r="C130" s="6"/>
      <c r="D130" s="6"/>
      <c r="E130" s="6"/>
      <c r="F130" s="6"/>
      <c r="G130" s="112"/>
      <c r="H130" s="112"/>
      <c r="I130" s="6"/>
      <c r="J130" s="6"/>
      <c r="K130" s="6"/>
      <c r="L130" s="6"/>
      <c r="M130" s="6"/>
      <c r="N130" s="7"/>
    </row>
    <row r="131" ht="15" customHeight="1">
      <c r="A131" s="8"/>
      <c r="B131" s="6"/>
      <c r="C131" s="6"/>
      <c r="D131" s="6"/>
      <c r="E131" s="6"/>
      <c r="F131" s="6"/>
      <c r="G131" s="112"/>
      <c r="H131" s="112"/>
      <c r="I131" s="6"/>
      <c r="J131" s="6"/>
      <c r="K131" s="6"/>
      <c r="L131" s="6"/>
      <c r="M131" s="6"/>
      <c r="N131" s="7"/>
    </row>
    <row r="132" ht="15" customHeight="1">
      <c r="A132" s="8"/>
      <c r="B132" t="s" s="69">
        <v>66</v>
      </c>
      <c r="C132" t="s" s="69">
        <v>67</v>
      </c>
      <c r="D132" t="s" s="69">
        <v>68</v>
      </c>
      <c r="E132" s="6"/>
      <c r="F132" s="6"/>
      <c r="G132" s="112"/>
      <c r="H132" s="112"/>
      <c r="I132" s="6"/>
      <c r="J132" s="6"/>
      <c r="K132" s="6"/>
      <c r="L132" s="6"/>
      <c r="M132" s="6"/>
      <c r="N132" s="7"/>
    </row>
    <row r="133" ht="15" customHeight="1">
      <c r="A133" t="s" s="45">
        <v>166</v>
      </c>
      <c r="B133" s="56"/>
      <c r="C133" s="84"/>
      <c r="D133" s="85"/>
      <c r="E133" t="s" s="117">
        <v>167</v>
      </c>
      <c r="F133" s="6"/>
      <c r="G133" s="112"/>
      <c r="H133" s="112"/>
      <c r="I133" s="6"/>
      <c r="J133" s="6"/>
      <c r="K133" s="6"/>
      <c r="L133" s="6"/>
      <c r="M133" s="6"/>
      <c r="N133" s="7"/>
    </row>
    <row r="134" ht="15" customHeight="1">
      <c r="A134" t="s" s="45">
        <v>168</v>
      </c>
      <c r="B134" s="56"/>
      <c r="C134" s="84"/>
      <c r="D134" s="85"/>
      <c r="E134" t="s" s="117">
        <v>167</v>
      </c>
      <c r="F134" s="6"/>
      <c r="G134" s="112"/>
      <c r="H134" s="112"/>
      <c r="I134" s="6"/>
      <c r="J134" s="6"/>
      <c r="K134" s="6"/>
      <c r="L134" s="6"/>
      <c r="M134" s="6"/>
      <c r="N134" s="7"/>
    </row>
    <row r="135" ht="15" customHeight="1">
      <c r="A135" s="8"/>
      <c r="B135" s="6"/>
      <c r="C135" s="105"/>
      <c r="D135" s="6"/>
      <c r="E135" s="6"/>
      <c r="F135" s="6"/>
      <c r="G135" s="112"/>
      <c r="H135" s="112"/>
      <c r="I135" s="6"/>
      <c r="J135" s="6"/>
      <c r="K135" s="6"/>
      <c r="L135" s="6"/>
      <c r="M135" s="6"/>
      <c r="N135" s="7"/>
    </row>
    <row r="136" ht="15.75" customHeight="1">
      <c r="A136" t="s" s="106">
        <v>169</v>
      </c>
      <c r="B136" s="107"/>
      <c r="C136" t="s" s="118">
        <v>8</v>
      </c>
      <c r="D136" t="s" s="119">
        <v>170</v>
      </c>
      <c r="E136" s="6"/>
      <c r="F136" s="6"/>
      <c r="G136" s="6"/>
      <c r="H136" s="6"/>
      <c r="I136" s="6"/>
      <c r="J136" s="6"/>
      <c r="K136" s="6"/>
      <c r="L136" s="6"/>
      <c r="M136" s="6"/>
      <c r="N136" s="7"/>
    </row>
    <row r="137" ht="15" customHeight="1">
      <c r="A137" s="8"/>
      <c r="B137" s="6"/>
      <c r="C137" s="110"/>
      <c r="D137" s="6"/>
      <c r="E137" s="6"/>
      <c r="F137" s="6"/>
      <c r="G137" s="120"/>
      <c r="H137" s="121"/>
      <c r="I137" s="6"/>
      <c r="J137" s="6"/>
      <c r="K137" s="6"/>
      <c r="L137" s="6"/>
      <c r="M137" s="6"/>
      <c r="N137" s="7"/>
    </row>
    <row r="138" ht="15" customHeight="1" hidden="1">
      <c r="A138" t="s" s="13">
        <v>171</v>
      </c>
      <c r="B138" t="s" s="69">
        <v>66</v>
      </c>
      <c r="C138" t="s" s="69">
        <v>67</v>
      </c>
      <c r="D138" t="s" s="69">
        <v>68</v>
      </c>
      <c r="E138" s="6"/>
      <c r="F138" t="s" s="122">
        <v>172</v>
      </c>
      <c r="G138" t="s" s="123">
        <v>66</v>
      </c>
      <c r="H138" t="s" s="124">
        <v>67</v>
      </c>
      <c r="I138" t="s" s="69">
        <v>68</v>
      </c>
      <c r="J138" s="6"/>
      <c r="K138" s="6"/>
      <c r="L138" s="6"/>
      <c r="M138" s="6"/>
      <c r="N138" s="7"/>
    </row>
    <row r="139" ht="15" customHeight="1" hidden="1">
      <c r="A139" t="s" s="45">
        <v>173</v>
      </c>
      <c r="B139" s="125">
        <f>B133*0.72</f>
        <v>0</v>
      </c>
      <c r="C139" s="126">
        <f>C133*0.72</f>
        <v>0</v>
      </c>
      <c r="D139" s="126">
        <f>D133*0.72</f>
        <v>0</v>
      </c>
      <c r="E139" s="127"/>
      <c r="F139" t="s" s="10">
        <v>173</v>
      </c>
      <c r="G139" s="128">
        <f>B133*0.72</f>
        <v>0</v>
      </c>
      <c r="H139" s="129">
        <f>C133*0.72</f>
        <v>0</v>
      </c>
      <c r="I139" s="126">
        <f>D133*0.72</f>
        <v>0</v>
      </c>
      <c r="J139" s="127"/>
      <c r="K139" s="6"/>
      <c r="L139" s="6"/>
      <c r="M139" s="6"/>
      <c r="N139" s="7"/>
    </row>
    <row r="140" ht="15" customHeight="1" hidden="1">
      <c r="A140" t="s" s="45">
        <v>2</v>
      </c>
      <c r="B140" s="130">
        <f>'Plan financier à imprimer'!AG11*12.8%</f>
        <v>0</v>
      </c>
      <c r="C140" s="131">
        <f>'Plan financier à imprimer'!AH11*12.8%</f>
        <v>0</v>
      </c>
      <c r="D140" s="131">
        <f>'Plan financier à imprimer'!AI11*12.8%</f>
        <v>0</v>
      </c>
      <c r="E140" t="s" s="132">
        <v>174</v>
      </c>
      <c r="F140" t="s" s="10">
        <v>2</v>
      </c>
      <c r="G140" s="128">
        <f>'Plan financier à imprimer'!AG11*3.2%</f>
        <v>0</v>
      </c>
      <c r="H140" s="133">
        <f>'Plan financier à imprimer'!AH11*6.4%</f>
        <v>0</v>
      </c>
      <c r="I140" s="131">
        <f>'Plan financier à imprimer'!AI11*9.5%</f>
        <v>0</v>
      </c>
      <c r="J140" s="127"/>
      <c r="K140" s="6"/>
      <c r="L140" s="6"/>
      <c r="M140" s="6"/>
      <c r="N140" s="7"/>
    </row>
    <row r="141" ht="15" customHeight="1" hidden="1">
      <c r="A141" t="s" s="45">
        <v>2</v>
      </c>
      <c r="B141" s="130">
        <f>'Plan financier à imprimer'!AG12*22%</f>
        <v>0</v>
      </c>
      <c r="C141" s="131">
        <f>'Plan financier à imprimer'!AH12*22%</f>
        <v>0</v>
      </c>
      <c r="D141" s="131">
        <f>'Plan financier à imprimer'!AI12*22%</f>
        <v>0</v>
      </c>
      <c r="E141" t="s" s="132">
        <v>175</v>
      </c>
      <c r="F141" t="s" s="10">
        <v>2</v>
      </c>
      <c r="G141" s="128">
        <f>'Plan financier à imprimer'!AG12*5.5%</f>
        <v>0</v>
      </c>
      <c r="H141" s="133">
        <f>'Plan financier à imprimer'!AH12*11%</f>
        <v>0</v>
      </c>
      <c r="I141" s="131">
        <f>'Plan financier à imprimer'!AI12*16.5%</f>
        <v>0</v>
      </c>
      <c r="J141" s="127"/>
      <c r="K141" s="6"/>
      <c r="L141" s="6"/>
      <c r="M141" s="6"/>
      <c r="N141" s="7"/>
    </row>
    <row r="142" ht="15" customHeight="1" hidden="1">
      <c r="A142" t="s" s="45">
        <v>7</v>
      </c>
      <c r="B142" s="130">
        <f>IF('Plan financier à imprimer'!AG52*30%&lt;1103,1103,'Plan financier à imprimer'!AG52*30%)</f>
        <v>1103</v>
      </c>
      <c r="C142" s="131">
        <f>IF('Plan financier à imprimer'!AH52*30%&lt;1103,1103,'Plan financier à imprimer'!AH52*30%)</f>
        <v>1103</v>
      </c>
      <c r="D142" s="131">
        <f>IF('Plan financier à imprimer'!AI52*30%&lt;1103,1103,'Plan financier à imprimer'!AI52*30%)</f>
        <v>1103</v>
      </c>
      <c r="E142" s="127"/>
      <c r="F142" t="s" s="10">
        <v>7</v>
      </c>
      <c r="G142" s="128">
        <v>1120</v>
      </c>
      <c r="H142" s="133">
        <f>IF('Plan financier à imprimer'!AH52*32%&lt;1103,1103,'Plan financier à imprimer'!AH52*32%)</f>
        <v>1103</v>
      </c>
      <c r="I142" s="134">
        <f>IF('Plan financier à imprimer'!AI52*32%&lt;1103,1103,'Plan financier à imprimer'!AI52*32%)</f>
        <v>1103</v>
      </c>
      <c r="J142" s="6"/>
      <c r="K142" s="6"/>
      <c r="L142" s="6"/>
      <c r="M142" s="6"/>
      <c r="N142" s="7"/>
    </row>
    <row r="143" ht="15.75" customHeight="1" hidden="1">
      <c r="A143" t="s" s="45">
        <v>11</v>
      </c>
      <c r="B143" s="130">
        <f>IF(B134*45%&lt;1103,1103,B134*45%)</f>
        <v>1103</v>
      </c>
      <c r="C143" s="131">
        <f>IF(C134*45%&lt;1103,1103,C134*45%)</f>
        <v>1103</v>
      </c>
      <c r="D143" s="131">
        <f>IF(D134*45%&lt;1103,1103,D134*45%)</f>
        <v>1103</v>
      </c>
      <c r="E143" s="127"/>
      <c r="F143" t="s" s="10">
        <v>11</v>
      </c>
      <c r="G143" s="128">
        <v>1120</v>
      </c>
      <c r="H143" s="133">
        <f>IF(C134*45%&lt;1103,1103,C134*45%)</f>
        <v>1103</v>
      </c>
      <c r="I143" s="134">
        <f>IF(D134*45%&lt;1103,1103,D134*45%)</f>
        <v>1103</v>
      </c>
      <c r="J143" s="6"/>
      <c r="K143" s="6"/>
      <c r="L143" s="6"/>
      <c r="M143" s="6"/>
      <c r="N143" s="7"/>
    </row>
    <row r="144" ht="15" customHeight="1" hidden="1">
      <c r="A144" t="s" s="45">
        <v>14</v>
      </c>
      <c r="B144" s="130">
        <f>IF(B134*45%&lt;1103,1103,B134*45%)</f>
        <v>1103</v>
      </c>
      <c r="C144" s="131">
        <f>IF(C134*45%&lt;1103,1103,C134*45%)</f>
        <v>1103</v>
      </c>
      <c r="D144" s="131">
        <f>IF(D134*45%&lt;1103,1103,D134*45%)</f>
        <v>1103</v>
      </c>
      <c r="E144" s="127"/>
      <c r="F144" t="s" s="10">
        <v>14</v>
      </c>
      <c r="G144" s="128">
        <v>1120</v>
      </c>
      <c r="H144" s="133">
        <f>IF(C134*45%&lt;1103,1103,C134*45%)</f>
        <v>1103</v>
      </c>
      <c r="I144" s="134">
        <f>IF(D134*45%&lt;1103,1103,D134*45%)</f>
        <v>1103</v>
      </c>
      <c r="J144" s="6"/>
      <c r="K144" s="6"/>
      <c r="L144" s="6"/>
      <c r="M144" s="6"/>
      <c r="N144" s="7"/>
    </row>
    <row r="145" ht="15" customHeight="1" hidden="1">
      <c r="A145" t="s" s="45">
        <v>17</v>
      </c>
      <c r="B145" s="130">
        <f>B134*70%</f>
        <v>0</v>
      </c>
      <c r="C145" s="131">
        <f>C134*70%</f>
        <v>0</v>
      </c>
      <c r="D145" s="131">
        <f>D134*70%</f>
        <v>0</v>
      </c>
      <c r="E145" s="127"/>
      <c r="F145" t="s" s="10">
        <v>17</v>
      </c>
      <c r="G145" s="128">
        <f>B134*33%</f>
        <v>0</v>
      </c>
      <c r="H145" s="135">
        <f>C134*70%</f>
        <v>0</v>
      </c>
      <c r="I145" s="135">
        <f>D134*70%</f>
        <v>0</v>
      </c>
      <c r="J145" s="127"/>
      <c r="K145" s="6"/>
      <c r="L145" s="6"/>
      <c r="M145" s="6"/>
      <c r="N145" s="7"/>
    </row>
    <row r="146" ht="15" customHeight="1" hidden="1">
      <c r="A146" t="s" s="45">
        <v>21</v>
      </c>
      <c r="B146" s="130">
        <f>B134*70%</f>
        <v>0</v>
      </c>
      <c r="C146" s="131">
        <f>C134*70%</f>
        <v>0</v>
      </c>
      <c r="D146" s="131">
        <f>D134*70%</f>
        <v>0</v>
      </c>
      <c r="E146" s="127"/>
      <c r="F146" t="s" s="10">
        <v>21</v>
      </c>
      <c r="G146" s="128">
        <f>B134*33%</f>
        <v>0</v>
      </c>
      <c r="H146" s="135">
        <f>C134*70%</f>
        <v>0</v>
      </c>
      <c r="I146" s="135">
        <f>D134*70%</f>
        <v>0</v>
      </c>
      <c r="J146" s="127"/>
      <c r="K146" s="6"/>
      <c r="L146" s="6"/>
      <c r="M146" s="6"/>
      <c r="N146" s="7"/>
    </row>
    <row r="147" ht="15" customHeight="1" hidden="1">
      <c r="A147" t="s" s="13">
        <v>176</v>
      </c>
      <c r="B147" s="125">
        <f>SUMIF($A$140:$A$146,$B$8,B140:B146)</f>
        <v>1103</v>
      </c>
      <c r="C147" s="126">
        <f>SUMIF($A$140:$A$146,$B$8,C140:C146)</f>
        <v>1103</v>
      </c>
      <c r="D147" s="126">
        <f>SUMIF($A$140:$A$146,$B$8,D140:D146)</f>
        <v>1103</v>
      </c>
      <c r="E147" s="127"/>
      <c r="F147" t="s" s="122">
        <v>176</v>
      </c>
      <c r="G147" s="128">
        <f>SUMIF($A$140:$A$146,$B$8,G140:G146)</f>
        <v>1120</v>
      </c>
      <c r="H147" s="129">
        <f>SUMIF($A$140:$A$146,$B$8,H140:H146)</f>
        <v>1103</v>
      </c>
      <c r="I147" s="129">
        <f>SUMIF($A$140:$A$146,$B$8,I140:I146)</f>
        <v>1103</v>
      </c>
      <c r="J147" s="127"/>
      <c r="K147" s="6"/>
      <c r="L147" s="6"/>
      <c r="M147" s="6"/>
      <c r="N147" s="7"/>
    </row>
    <row r="148" ht="15" customHeight="1" hidden="1">
      <c r="A148" s="8"/>
      <c r="B148" s="93"/>
      <c r="C148" s="93"/>
      <c r="D148" s="93"/>
      <c r="E148" s="6"/>
      <c r="F148" s="6"/>
      <c r="G148" s="120"/>
      <c r="H148" s="121"/>
      <c r="I148" s="6"/>
      <c r="J148" s="6"/>
      <c r="K148" s="6"/>
      <c r="L148" s="6"/>
      <c r="M148" s="6"/>
      <c r="N148" s="7"/>
    </row>
    <row r="149" ht="18.75" customHeight="1">
      <c r="A149" t="s" s="22">
        <v>177</v>
      </c>
      <c r="B149" s="136"/>
      <c r="C149" s="136"/>
      <c r="D149" s="136"/>
      <c r="E149" s="6"/>
      <c r="F149" s="6"/>
      <c r="G149" s="112"/>
      <c r="H149" s="112"/>
      <c r="I149" s="6"/>
      <c r="J149" s="6"/>
      <c r="K149" s="6"/>
      <c r="L149" s="6"/>
      <c r="M149" s="6"/>
      <c r="N149" s="7"/>
    </row>
    <row r="150" ht="15.75" customHeight="1">
      <c r="A150" s="8"/>
      <c r="B150" s="6"/>
      <c r="C150" s="6"/>
      <c r="D150" t="s" s="137">
        <v>178</v>
      </c>
      <c r="E150" s="6"/>
      <c r="F150" s="6"/>
      <c r="G150" s="112"/>
      <c r="H150" s="112"/>
      <c r="I150" s="6"/>
      <c r="J150" s="6"/>
      <c r="K150" s="6"/>
      <c r="L150" s="6"/>
      <c r="M150" s="6"/>
      <c r="N150" s="7"/>
    </row>
    <row r="151" ht="16.5" customHeight="1">
      <c r="A151" t="s" s="106">
        <v>179</v>
      </c>
      <c r="B151" s="6"/>
      <c r="C151" s="97"/>
      <c r="D151" t="s" s="138">
        <f>IF(ISERROR(IF('Plan financier à imprimer'!BA20&gt;0,"Rentable","Non rentable")),"",IF('Plan financier à imprimer'!BA20&gt;0,"Rentable","Non rentable"))</f>
        <v>180</v>
      </c>
      <c r="E151" t="s" s="139">
        <f>IF(D151="Non rentable","  Veuillez améliorer vos chiffres !","")</f>
        <v>181</v>
      </c>
      <c r="F151" s="6"/>
      <c r="G151" s="112"/>
      <c r="H151" s="112"/>
      <c r="I151" s="6"/>
      <c r="J151" s="6"/>
      <c r="K151" s="6"/>
      <c r="L151" s="6"/>
      <c r="M151" s="6"/>
      <c r="N151" s="7"/>
    </row>
    <row r="152" ht="15" customHeight="1">
      <c r="A152" s="8"/>
      <c r="B152" s="6"/>
      <c r="C152" s="6"/>
      <c r="D152" s="33"/>
      <c r="E152" s="136"/>
      <c r="F152" s="6"/>
      <c r="G152" s="112"/>
      <c r="H152" s="112"/>
      <c r="I152" s="6"/>
      <c r="J152" s="6"/>
      <c r="K152" s="6"/>
      <c r="L152" s="6"/>
      <c r="M152" s="6"/>
      <c r="N152" s="7"/>
    </row>
    <row r="153" ht="18.75" customHeight="1">
      <c r="A153" t="s" s="22">
        <v>182</v>
      </c>
      <c r="B153" s="6"/>
      <c r="C153" s="6"/>
      <c r="D153" s="6"/>
      <c r="E153" s="136"/>
      <c r="F153" s="6"/>
      <c r="G153" s="112"/>
      <c r="H153" s="112"/>
      <c r="I153" s="6"/>
      <c r="J153" s="6"/>
      <c r="K153" s="6"/>
      <c r="L153" s="6"/>
      <c r="M153" s="6"/>
      <c r="N153" s="7"/>
    </row>
    <row r="154" ht="15.75" customHeight="1">
      <c r="A154" s="8"/>
      <c r="B154" s="6"/>
      <c r="C154" s="6"/>
      <c r="D154" t="s" s="137">
        <v>178</v>
      </c>
      <c r="E154" s="136"/>
      <c r="F154" s="6"/>
      <c r="G154" s="112"/>
      <c r="H154" s="112"/>
      <c r="I154" s="6"/>
      <c r="J154" s="6"/>
      <c r="K154" s="6"/>
      <c r="L154" s="6"/>
      <c r="M154" s="6"/>
      <c r="N154" s="7"/>
    </row>
    <row r="155" ht="16.5" customHeight="1">
      <c r="A155" t="s" s="106">
        <v>183</v>
      </c>
      <c r="B155" s="6"/>
      <c r="C155" s="97"/>
      <c r="D155" t="s" s="138">
        <f>IF(ISERROR(IF('Plan financier à imprimer'!CF41&lt;0,"Trop faible","Adéquate")),"",IF('Plan financier à imprimer'!CF41&lt;0,"Trop faible","Adéquate"))</f>
        <v>184</v>
      </c>
      <c r="E155" t="s" s="139">
        <f>IF(D155="Trop faible","  Prévoyez plus de trésorerie de départ !","")</f>
      </c>
      <c r="F155" s="6"/>
      <c r="G155" s="112"/>
      <c r="H155" s="112"/>
      <c r="I155" s="6"/>
      <c r="J155" s="6"/>
      <c r="K155" s="6"/>
      <c r="L155" s="6"/>
      <c r="M155" s="6"/>
      <c r="N155" s="7"/>
    </row>
    <row r="156" ht="15" customHeight="1">
      <c r="A156" s="8"/>
      <c r="B156" s="6"/>
      <c r="C156" s="6"/>
      <c r="D156" s="33"/>
      <c r="E156" s="136"/>
      <c r="F156" s="6"/>
      <c r="G156" s="112"/>
      <c r="H156" s="112"/>
      <c r="I156" s="6"/>
      <c r="J156" s="6"/>
      <c r="K156" s="6"/>
      <c r="L156" s="6"/>
      <c r="M156" s="6"/>
      <c r="N156" s="7"/>
    </row>
    <row r="157" ht="36" customHeight="1">
      <c r="A157" t="s" s="140">
        <v>185</v>
      </c>
      <c r="B157" s="6"/>
      <c r="C157" s="6"/>
      <c r="D157" s="6"/>
      <c r="E157" s="6"/>
      <c r="F157" s="6"/>
      <c r="G157" s="112"/>
      <c r="H157" s="112"/>
      <c r="I157" s="6"/>
      <c r="J157" s="6"/>
      <c r="K157" s="6"/>
      <c r="L157" s="6"/>
      <c r="M157" s="6"/>
      <c r="N157" s="7"/>
    </row>
    <row r="158" ht="15.75" customHeight="1">
      <c r="A158" s="8"/>
      <c r="B158" s="6"/>
      <c r="C158" s="6"/>
      <c r="D158" s="6"/>
      <c r="E158" s="6"/>
      <c r="F158" s="6"/>
      <c r="G158" s="112"/>
      <c r="H158" s="112"/>
      <c r="I158" s="6"/>
      <c r="J158" s="6"/>
      <c r="K158" s="6"/>
      <c r="L158" s="6"/>
      <c r="M158" s="6"/>
      <c r="N158" s="7"/>
    </row>
    <row r="159" ht="15.75" customHeight="1">
      <c r="A159" s="141"/>
      <c r="B159" s="142"/>
      <c r="C159" s="142"/>
      <c r="D159" s="142"/>
      <c r="E159" s="142"/>
      <c r="F159" s="142"/>
      <c r="G159" s="142"/>
      <c r="H159" s="142"/>
      <c r="I159" s="142"/>
      <c r="J159" s="142"/>
      <c r="K159" s="142"/>
      <c r="L159" s="142"/>
      <c r="M159" s="142"/>
      <c r="N159" s="143"/>
    </row>
  </sheetData>
  <mergeCells count="9">
    <mergeCell ref="B12:C12"/>
    <mergeCell ref="B11:C11"/>
    <mergeCell ref="B8:C8"/>
    <mergeCell ref="B13:D13"/>
    <mergeCell ref="B10:C10"/>
    <mergeCell ref="B9:C9"/>
    <mergeCell ref="A121:D121"/>
    <mergeCell ref="B7:C7"/>
    <mergeCell ref="B6:C6"/>
  </mergeCells>
  <conditionalFormatting sqref="B70:B72 E70:F72">
    <cfRule type="cellIs" dxfId="0" priority="1" operator="lessThan" stopIfTrue="1">
      <formula>0</formula>
    </cfRule>
  </conditionalFormatting>
  <conditionalFormatting sqref="D151">
    <cfRule type="cellIs" dxfId="1" priority="1" operator="equal" stopIfTrue="1">
      <formula>"Non rentable"</formula>
    </cfRule>
    <cfRule type="containsText" dxfId="2" priority="2" stopIfTrue="1" text="Rentable">
      <formula>NOT(ISERROR(FIND(UPPER("Rentable"),UPPER(D151))))</formula>
      <formula>"Rentable"</formula>
    </cfRule>
  </conditionalFormatting>
  <conditionalFormatting sqref="D155">
    <cfRule type="cellIs" dxfId="3" priority="1" operator="equal" stopIfTrue="1">
      <formula>"Trop faible"</formula>
    </cfRule>
    <cfRule type="cellIs" dxfId="4" priority="2" operator="equal" stopIfTrue="1">
      <formula>"Adéquate"</formula>
    </cfRule>
  </conditionalFormatting>
  <pageMargins left="0.708661" right="0.708661" top="0.748031" bottom="0.748031" header="0.314961" footer="0.314961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CF55"/>
  <sheetViews>
    <sheetView workbookViewId="0" showGridLines="0" defaultGridColor="1"/>
  </sheetViews>
  <sheetFormatPr defaultColWidth="10.8333" defaultRowHeight="15" customHeight="1" outlineLevelRow="0" outlineLevelCol="0"/>
  <cols>
    <col min="1" max="1" width="2.85156" style="144" customWidth="1"/>
    <col min="2" max="2" width="10.8516" style="144" customWidth="1"/>
    <col min="3" max="3" width="10.8516" style="144" customWidth="1"/>
    <col min="4" max="4" width="10.8516" style="144" customWidth="1"/>
    <col min="5" max="5" width="10.8516" style="144" customWidth="1"/>
    <col min="6" max="6" width="10.8516" style="144" customWidth="1"/>
    <col min="7" max="7" width="10.8516" style="144" customWidth="1"/>
    <col min="8" max="8" width="10.8516" style="144" customWidth="1"/>
    <col min="9" max="9" width="3.5" style="144" customWidth="1"/>
    <col min="10" max="10" width="3.5" style="144" customWidth="1"/>
    <col min="11" max="11" width="11.5" style="144" customWidth="1"/>
    <col min="12" max="12" width="11.5" style="144" customWidth="1"/>
    <col min="13" max="13" width="11.5" style="144" customWidth="1"/>
    <col min="14" max="14" width="11.5" style="144" customWidth="1"/>
    <col min="15" max="15" width="11.5" style="144" customWidth="1"/>
    <col min="16" max="16" width="10.8516" style="144" customWidth="1"/>
    <col min="17" max="17" width="12.5" style="144" customWidth="1"/>
    <col min="18" max="18" width="3" style="144" customWidth="1"/>
    <col min="19" max="19" width="3.5" style="144" customWidth="1"/>
    <col min="20" max="20" width="11.5" style="144" customWidth="1"/>
    <col min="21" max="21" width="11.5" style="144" customWidth="1"/>
    <col min="22" max="22" width="11.5" style="144" customWidth="1"/>
    <col min="23" max="23" width="11.5" style="144" customWidth="1"/>
    <col min="24" max="24" width="12.8516" style="144" customWidth="1"/>
    <col min="25" max="25" width="12.8516" style="144" customWidth="1"/>
    <col min="26" max="26" width="12.8516" style="144" customWidth="1"/>
    <col min="27" max="27" width="3" style="144" customWidth="1"/>
    <col min="28" max="28" width="3.5" style="144" customWidth="1"/>
    <col min="29" max="29" width="11.5" style="144" customWidth="1"/>
    <col min="30" max="30" width="11.5" style="144" customWidth="1"/>
    <col min="31" max="31" width="11.5" style="144" customWidth="1"/>
    <col min="32" max="32" width="11.5" style="144" customWidth="1"/>
    <col min="33" max="33" width="12.8516" style="144" customWidth="1"/>
    <col min="34" max="34" width="12.8516" style="144" customWidth="1"/>
    <col min="35" max="35" width="12.8516" style="144" customWidth="1"/>
    <col min="36" max="36" width="3" style="144" customWidth="1"/>
    <col min="37" max="37" width="3.5" style="144" customWidth="1"/>
    <col min="38" max="38" width="11.5" style="144" customWidth="1"/>
    <col min="39" max="39" width="11.5" style="144" customWidth="1"/>
    <col min="40" max="40" width="11.5" style="144" customWidth="1"/>
    <col min="41" max="41" width="12.8516" style="144" customWidth="1"/>
    <col min="42" max="42" width="7" style="144" customWidth="1"/>
    <col min="43" max="43" width="12.8516" style="144" customWidth="1"/>
    <col min="44" max="44" width="7" style="144" customWidth="1"/>
    <col min="45" max="45" width="12.8516" style="144" customWidth="1"/>
    <col min="46" max="46" width="7" style="144" customWidth="1"/>
    <col min="47" max="47" width="2.85156" style="144" customWidth="1"/>
    <col min="48" max="48" width="3.5" style="144" customWidth="1"/>
    <col min="49" max="49" width="11.5" style="144" customWidth="1"/>
    <col min="50" max="50" width="11.5" style="144" customWidth="1"/>
    <col min="51" max="51" width="11.5" style="144" customWidth="1"/>
    <col min="52" max="52" width="11.5" style="144" customWidth="1"/>
    <col min="53" max="53" width="12.8516" style="144" customWidth="1"/>
    <col min="54" max="54" width="12.8516" style="144" customWidth="1"/>
    <col min="55" max="55" width="12.8516" style="144" customWidth="1"/>
    <col min="56" max="56" width="3" style="144" customWidth="1"/>
    <col min="57" max="57" width="3.5" style="144" customWidth="1"/>
    <col min="58" max="58" width="11.5" style="144" customWidth="1"/>
    <col min="59" max="59" width="11.5" style="144" customWidth="1"/>
    <col min="60" max="60" width="11.5" style="144" customWidth="1"/>
    <col min="61" max="61" width="11.5" style="144" customWidth="1"/>
    <col min="62" max="62" width="12.8516" style="144" customWidth="1"/>
    <col min="63" max="63" width="12.8516" style="144" customWidth="1"/>
    <col min="64" max="64" width="12.8516" style="144" customWidth="1"/>
    <col min="65" max="65" width="3" style="144" customWidth="1"/>
    <col min="66" max="66" width="3.5" style="144" customWidth="1"/>
    <col min="67" max="67" width="11.5" style="144" customWidth="1"/>
    <col min="68" max="68" width="11.5" style="144" customWidth="1"/>
    <col min="69" max="69" width="11.5" style="144" customWidth="1"/>
    <col min="70" max="70" width="12.5" style="144" customWidth="1"/>
    <col min="71" max="71" width="12.5" style="144" customWidth="1"/>
    <col min="72" max="72" width="12.5" style="144" customWidth="1"/>
    <col min="73" max="73" width="12.5" style="144" customWidth="1"/>
    <col min="74" max="74" width="12.5" style="144" customWidth="1"/>
    <col min="75" max="75" width="3" style="144" customWidth="1"/>
    <col min="76" max="76" width="3.85156" style="144" customWidth="1"/>
    <col min="77" max="77" width="12.5" style="144" customWidth="1"/>
    <col min="78" max="78" width="12.5" style="144" customWidth="1"/>
    <col min="79" max="79" width="12.5" style="144" customWidth="1"/>
    <col min="80" max="80" width="12.5" style="144" customWidth="1"/>
    <col min="81" max="81" width="12.5" style="144" customWidth="1"/>
    <col min="82" max="82" width="12.5" style="144" customWidth="1"/>
    <col min="83" max="83" width="12.5" style="144" customWidth="1"/>
    <col min="84" max="84" width="12.5" style="144" customWidth="1"/>
    <col min="85" max="256" width="10.8516" style="144" customWidth="1"/>
  </cols>
  <sheetData>
    <row r="1" ht="27.75" customHeight="1">
      <c r="A1" s="145"/>
      <c r="B1" s="146"/>
      <c r="C1" s="146"/>
      <c r="D1" s="146"/>
      <c r="E1" s="146"/>
      <c r="F1" s="146"/>
      <c r="G1" s="146"/>
      <c r="H1" s="146"/>
      <c r="I1" s="3"/>
      <c r="J1" s="3"/>
      <c r="K1" s="147"/>
      <c r="L1" s="147"/>
      <c r="M1" s="147"/>
      <c r="N1" s="147"/>
      <c r="O1" s="147"/>
      <c r="P1" s="147"/>
      <c r="Q1" s="147"/>
      <c r="R1" s="3"/>
      <c r="S1" s="3"/>
      <c r="T1" s="147"/>
      <c r="U1" s="147"/>
      <c r="V1" s="147"/>
      <c r="W1" s="147"/>
      <c r="X1" s="147"/>
      <c r="Y1" s="147"/>
      <c r="Z1" s="147"/>
      <c r="AA1" s="3"/>
      <c r="AB1" s="3"/>
      <c r="AC1" s="147"/>
      <c r="AD1" s="147"/>
      <c r="AE1" s="147"/>
      <c r="AF1" s="147"/>
      <c r="AG1" s="147"/>
      <c r="AH1" s="147"/>
      <c r="AI1" s="147"/>
      <c r="AJ1" s="3"/>
      <c r="AK1" s="3"/>
      <c r="AL1" s="147"/>
      <c r="AM1" s="147"/>
      <c r="AN1" s="147"/>
      <c r="AO1" s="147"/>
      <c r="AP1" s="147"/>
      <c r="AQ1" s="147"/>
      <c r="AR1" s="147"/>
      <c r="AS1" s="147"/>
      <c r="AT1" s="147"/>
      <c r="AU1" s="3"/>
      <c r="AV1" s="3"/>
      <c r="AW1" s="147"/>
      <c r="AX1" s="147"/>
      <c r="AY1" s="147"/>
      <c r="AZ1" s="147"/>
      <c r="BA1" s="147"/>
      <c r="BB1" s="147"/>
      <c r="BC1" s="147"/>
      <c r="BD1" s="3"/>
      <c r="BE1" s="3"/>
      <c r="BF1" s="147"/>
      <c r="BG1" s="147"/>
      <c r="BH1" s="147"/>
      <c r="BI1" s="147"/>
      <c r="BJ1" s="147"/>
      <c r="BK1" s="147"/>
      <c r="BL1" s="147"/>
      <c r="BM1" s="3"/>
      <c r="BN1" s="3"/>
      <c r="BO1" s="147"/>
      <c r="BP1" s="147"/>
      <c r="BQ1" s="147"/>
      <c r="BR1" s="148"/>
      <c r="BS1" s="148"/>
      <c r="BT1" s="148"/>
      <c r="BU1" s="148"/>
      <c r="BV1" s="148"/>
      <c r="BW1" s="3"/>
      <c r="BX1" s="3"/>
      <c r="BY1" s="147"/>
      <c r="BZ1" s="147"/>
      <c r="CA1" s="147"/>
      <c r="CB1" s="147"/>
      <c r="CC1" s="147"/>
      <c r="CD1" s="147"/>
      <c r="CE1" s="147"/>
      <c r="CF1" s="149"/>
    </row>
    <row r="2" ht="15" customHeight="1">
      <c r="A2" s="150"/>
      <c r="B2" s="151"/>
      <c r="C2" s="152"/>
      <c r="D2" s="152"/>
      <c r="E2" s="152"/>
      <c r="F2" s="152"/>
      <c r="G2" s="152"/>
      <c r="H2" s="153"/>
      <c r="I2" s="154"/>
      <c r="J2" s="97"/>
      <c r="K2" t="s" s="155">
        <v>186</v>
      </c>
      <c r="L2" s="156"/>
      <c r="M2" s="156"/>
      <c r="N2" s="156"/>
      <c r="O2" s="156"/>
      <c r="P2" s="156"/>
      <c r="Q2" s="157"/>
      <c r="R2" s="87"/>
      <c r="S2" s="97"/>
      <c r="T2" t="s" s="155">
        <v>187</v>
      </c>
      <c r="U2" s="156"/>
      <c r="V2" s="156"/>
      <c r="W2" s="156"/>
      <c r="X2" s="156"/>
      <c r="Y2" s="156"/>
      <c r="Z2" s="157"/>
      <c r="AA2" s="87"/>
      <c r="AB2" s="97"/>
      <c r="AC2" t="s" s="155">
        <v>188</v>
      </c>
      <c r="AD2" s="156"/>
      <c r="AE2" s="156"/>
      <c r="AF2" s="156"/>
      <c r="AG2" s="156"/>
      <c r="AH2" s="156"/>
      <c r="AI2" s="157"/>
      <c r="AJ2" s="87"/>
      <c r="AK2" s="97"/>
      <c r="AL2" t="s" s="155">
        <v>189</v>
      </c>
      <c r="AM2" s="156"/>
      <c r="AN2" s="156"/>
      <c r="AO2" s="156"/>
      <c r="AP2" s="156"/>
      <c r="AQ2" s="156"/>
      <c r="AR2" s="156"/>
      <c r="AS2" s="156"/>
      <c r="AT2" s="157"/>
      <c r="AU2" s="87"/>
      <c r="AV2" s="97"/>
      <c r="AW2" t="s" s="155">
        <v>190</v>
      </c>
      <c r="AX2" s="156"/>
      <c r="AY2" s="156"/>
      <c r="AZ2" s="156"/>
      <c r="BA2" s="156"/>
      <c r="BB2" s="156"/>
      <c r="BC2" s="157"/>
      <c r="BD2" s="87"/>
      <c r="BE2" s="97"/>
      <c r="BF2" t="s" s="155">
        <v>191</v>
      </c>
      <c r="BG2" s="156"/>
      <c r="BH2" s="156"/>
      <c r="BI2" s="156"/>
      <c r="BJ2" s="156"/>
      <c r="BK2" s="156"/>
      <c r="BL2" s="157"/>
      <c r="BM2" s="87"/>
      <c r="BN2" s="97"/>
      <c r="BO2" t="s" s="155">
        <v>192</v>
      </c>
      <c r="BP2" s="156"/>
      <c r="BQ2" s="156"/>
      <c r="BR2" s="156"/>
      <c r="BS2" s="156"/>
      <c r="BT2" s="156"/>
      <c r="BU2" s="156"/>
      <c r="BV2" s="157"/>
      <c r="BW2" s="87"/>
      <c r="BX2" s="97"/>
      <c r="BY2" t="s" s="155">
        <v>193</v>
      </c>
      <c r="BZ2" s="156"/>
      <c r="CA2" s="156"/>
      <c r="CB2" s="156"/>
      <c r="CC2" s="156"/>
      <c r="CD2" s="156"/>
      <c r="CE2" s="156"/>
      <c r="CF2" s="157"/>
    </row>
    <row r="3" ht="15" customHeight="1">
      <c r="A3" s="150"/>
      <c r="B3" s="100"/>
      <c r="C3" s="136"/>
      <c r="D3" s="136"/>
      <c r="E3" s="158"/>
      <c r="F3" s="159"/>
      <c r="G3" s="160"/>
      <c r="H3" s="161"/>
      <c r="I3" s="154"/>
      <c r="J3" s="97"/>
      <c r="K3" s="162"/>
      <c r="L3" s="163"/>
      <c r="M3" s="163"/>
      <c r="N3" s="163"/>
      <c r="O3" s="163"/>
      <c r="P3" s="163"/>
      <c r="Q3" s="164"/>
      <c r="R3" s="87"/>
      <c r="S3" s="97"/>
      <c r="T3" s="162"/>
      <c r="U3" s="163"/>
      <c r="V3" s="163"/>
      <c r="W3" s="163"/>
      <c r="X3" s="163"/>
      <c r="Y3" s="163"/>
      <c r="Z3" s="164"/>
      <c r="AA3" s="87"/>
      <c r="AB3" s="97"/>
      <c r="AC3" s="162"/>
      <c r="AD3" s="163"/>
      <c r="AE3" s="163"/>
      <c r="AF3" s="163"/>
      <c r="AG3" s="163"/>
      <c r="AH3" s="163"/>
      <c r="AI3" s="164"/>
      <c r="AJ3" s="87"/>
      <c r="AK3" s="97"/>
      <c r="AL3" s="162"/>
      <c r="AM3" s="163"/>
      <c r="AN3" s="163"/>
      <c r="AO3" s="163"/>
      <c r="AP3" s="163"/>
      <c r="AQ3" s="163"/>
      <c r="AR3" s="163"/>
      <c r="AS3" s="163"/>
      <c r="AT3" s="164"/>
      <c r="AU3" s="87"/>
      <c r="AV3" s="97"/>
      <c r="AW3" s="162"/>
      <c r="AX3" s="163"/>
      <c r="AY3" s="163"/>
      <c r="AZ3" s="163"/>
      <c r="BA3" s="163"/>
      <c r="BB3" s="163"/>
      <c r="BC3" s="164"/>
      <c r="BD3" s="87"/>
      <c r="BE3" s="97"/>
      <c r="BF3" s="162"/>
      <c r="BG3" s="163"/>
      <c r="BH3" s="163"/>
      <c r="BI3" s="163"/>
      <c r="BJ3" s="163"/>
      <c r="BK3" s="163"/>
      <c r="BL3" s="164"/>
      <c r="BM3" s="87"/>
      <c r="BN3" s="97"/>
      <c r="BO3" s="162"/>
      <c r="BP3" s="163"/>
      <c r="BQ3" s="163"/>
      <c r="BR3" s="163"/>
      <c r="BS3" s="163"/>
      <c r="BT3" s="163"/>
      <c r="BU3" s="163"/>
      <c r="BV3" s="164"/>
      <c r="BW3" s="87"/>
      <c r="BX3" s="97"/>
      <c r="BY3" s="162"/>
      <c r="BZ3" s="163"/>
      <c r="CA3" s="163"/>
      <c r="CB3" s="163"/>
      <c r="CC3" s="163"/>
      <c r="CD3" s="163"/>
      <c r="CE3" s="163"/>
      <c r="CF3" s="164"/>
    </row>
    <row r="4" ht="15" customHeight="1">
      <c r="A4" s="150"/>
      <c r="B4" s="100"/>
      <c r="C4" s="136"/>
      <c r="D4" s="136"/>
      <c r="E4" s="158"/>
      <c r="F4" s="159"/>
      <c r="G4" s="160"/>
      <c r="H4" s="161"/>
      <c r="I4" s="154"/>
      <c r="J4" s="97"/>
      <c r="K4" s="165"/>
      <c r="L4" s="166"/>
      <c r="M4" s="166"/>
      <c r="N4" s="166"/>
      <c r="O4" s="166"/>
      <c r="P4" s="166"/>
      <c r="Q4" s="167"/>
      <c r="R4" s="87"/>
      <c r="S4" s="97"/>
      <c r="T4" s="165"/>
      <c r="U4" s="166"/>
      <c r="V4" s="166"/>
      <c r="W4" s="166"/>
      <c r="X4" s="166"/>
      <c r="Y4" s="166"/>
      <c r="Z4" s="167"/>
      <c r="AA4" s="87"/>
      <c r="AB4" s="97"/>
      <c r="AC4" s="165"/>
      <c r="AD4" s="166"/>
      <c r="AE4" s="166"/>
      <c r="AF4" s="166"/>
      <c r="AG4" s="166"/>
      <c r="AH4" s="166"/>
      <c r="AI4" s="167"/>
      <c r="AJ4" s="87"/>
      <c r="AK4" s="97"/>
      <c r="AL4" s="165"/>
      <c r="AM4" s="166"/>
      <c r="AN4" s="166"/>
      <c r="AO4" s="166"/>
      <c r="AP4" s="166"/>
      <c r="AQ4" s="166"/>
      <c r="AR4" s="166"/>
      <c r="AS4" s="166"/>
      <c r="AT4" s="167"/>
      <c r="AU4" s="87"/>
      <c r="AV4" s="97"/>
      <c r="AW4" s="165"/>
      <c r="AX4" s="166"/>
      <c r="AY4" s="166"/>
      <c r="AZ4" s="166"/>
      <c r="BA4" s="166"/>
      <c r="BB4" s="166"/>
      <c r="BC4" s="167"/>
      <c r="BD4" s="87"/>
      <c r="BE4" s="97"/>
      <c r="BF4" s="165"/>
      <c r="BG4" s="166"/>
      <c r="BH4" s="166"/>
      <c r="BI4" s="166"/>
      <c r="BJ4" s="166"/>
      <c r="BK4" s="166"/>
      <c r="BL4" s="167"/>
      <c r="BM4" s="87"/>
      <c r="BN4" s="97"/>
      <c r="BO4" s="165"/>
      <c r="BP4" s="166"/>
      <c r="BQ4" s="166"/>
      <c r="BR4" s="166"/>
      <c r="BS4" s="166"/>
      <c r="BT4" s="166"/>
      <c r="BU4" s="166"/>
      <c r="BV4" s="167"/>
      <c r="BW4" s="87"/>
      <c r="BX4" s="97"/>
      <c r="BY4" s="165"/>
      <c r="BZ4" s="166"/>
      <c r="CA4" s="166"/>
      <c r="CB4" s="166"/>
      <c r="CC4" s="166"/>
      <c r="CD4" s="166"/>
      <c r="CE4" s="166"/>
      <c r="CF4" s="167"/>
    </row>
    <row r="5" ht="15" customHeight="1">
      <c r="A5" s="150"/>
      <c r="B5" s="100"/>
      <c r="C5" s="136"/>
      <c r="D5" s="136"/>
      <c r="E5" s="158"/>
      <c r="F5" s="160"/>
      <c r="G5" s="160"/>
      <c r="H5" s="161"/>
      <c r="I5" s="154"/>
      <c r="J5" s="6"/>
      <c r="K5" s="33"/>
      <c r="L5" s="33"/>
      <c r="M5" s="33"/>
      <c r="N5" s="33"/>
      <c r="O5" s="33"/>
      <c r="P5" s="33"/>
      <c r="Q5" s="33"/>
      <c r="R5" s="6"/>
      <c r="S5" s="6"/>
      <c r="T5" s="33"/>
      <c r="U5" s="33"/>
      <c r="V5" s="33"/>
      <c r="W5" s="33"/>
      <c r="X5" s="33"/>
      <c r="Y5" s="33"/>
      <c r="Z5" s="33"/>
      <c r="AA5" s="6"/>
      <c r="AB5" s="6"/>
      <c r="AC5" s="33"/>
      <c r="AD5" s="33"/>
      <c r="AE5" s="33"/>
      <c r="AF5" s="33"/>
      <c r="AG5" s="33"/>
      <c r="AH5" s="33"/>
      <c r="AI5" s="33"/>
      <c r="AJ5" s="6"/>
      <c r="AK5" s="6"/>
      <c r="AL5" s="33"/>
      <c r="AM5" s="33"/>
      <c r="AN5" s="33"/>
      <c r="AO5" s="33"/>
      <c r="AP5" s="33"/>
      <c r="AQ5" s="33"/>
      <c r="AR5" s="33"/>
      <c r="AS5" s="33"/>
      <c r="AT5" s="33"/>
      <c r="AU5" s="6"/>
      <c r="AV5" s="6"/>
      <c r="AW5" s="33"/>
      <c r="AX5" s="33"/>
      <c r="AY5" s="33"/>
      <c r="AZ5" s="33"/>
      <c r="BA5" s="33"/>
      <c r="BB5" s="33"/>
      <c r="BC5" s="33"/>
      <c r="BD5" s="6"/>
      <c r="BE5" s="6"/>
      <c r="BF5" s="33"/>
      <c r="BG5" s="33"/>
      <c r="BH5" s="33"/>
      <c r="BI5" s="33"/>
      <c r="BJ5" s="33"/>
      <c r="BK5" s="33"/>
      <c r="BL5" s="33"/>
      <c r="BM5" s="6"/>
      <c r="BN5" s="6"/>
      <c r="BO5" s="33"/>
      <c r="BP5" s="33"/>
      <c r="BQ5" s="33"/>
      <c r="BR5" s="168"/>
      <c r="BS5" s="168"/>
      <c r="BT5" s="168"/>
      <c r="BU5" s="168"/>
      <c r="BV5" s="168"/>
      <c r="BW5" s="6"/>
      <c r="BX5" s="6"/>
      <c r="BY5" s="33"/>
      <c r="BZ5" s="33"/>
      <c r="CA5" s="33"/>
      <c r="CB5" s="33"/>
      <c r="CC5" s="33"/>
      <c r="CD5" s="33"/>
      <c r="CE5" s="33"/>
      <c r="CF5" s="169"/>
    </row>
    <row r="6" ht="15" customHeight="1">
      <c r="A6" s="150"/>
      <c r="B6" s="100"/>
      <c r="C6" s="136"/>
      <c r="D6" s="136"/>
      <c r="E6" s="170"/>
      <c r="F6" s="171"/>
      <c r="G6" s="171"/>
      <c r="H6" s="161"/>
      <c r="I6" s="154"/>
      <c r="J6" s="6"/>
      <c r="K6" t="s" s="122">
        <v>194</v>
      </c>
      <c r="L6" s="6"/>
      <c r="M6" t="s" s="37">
        <f t="shared" si="0" ref="M6:AE6">IF(ISBLANK('Données à saisir'!$B7),"",('Données à saisir'!$B7))</f>
      </c>
      <c r="N6" s="6"/>
      <c r="O6" s="6"/>
      <c r="P6" s="6"/>
      <c r="Q6" s="6"/>
      <c r="R6" s="6"/>
      <c r="S6" s="6"/>
      <c r="T6" t="s" s="122">
        <v>194</v>
      </c>
      <c r="U6" s="6"/>
      <c r="V6" t="s" s="37">
        <f>IF(ISBLANK('Données à saisir'!$B7),"",('Données à saisir'!$B7))</f>
      </c>
      <c r="W6" s="6"/>
      <c r="X6" s="6"/>
      <c r="Y6" s="6"/>
      <c r="Z6" s="6"/>
      <c r="AA6" s="6"/>
      <c r="AB6" s="6"/>
      <c r="AC6" t="s" s="122">
        <v>194</v>
      </c>
      <c r="AD6" s="6"/>
      <c r="AE6" t="s" s="37">
        <f t="shared" si="0"/>
      </c>
      <c r="AF6" s="6"/>
      <c r="AG6" s="6"/>
      <c r="AH6" s="6"/>
      <c r="AI6" s="6"/>
      <c r="AJ6" s="6"/>
      <c r="AK6" s="6"/>
      <c r="AL6" t="s" s="122">
        <v>194</v>
      </c>
      <c r="AM6" s="6"/>
      <c r="AN6" t="s" s="37">
        <f>IF(ISBLANK('Données à saisir'!$B7),"",('Données à saisir'!$B7))</f>
      </c>
      <c r="AO6" s="6"/>
      <c r="AP6" s="6"/>
      <c r="AQ6" s="6"/>
      <c r="AR6" s="6"/>
      <c r="AS6" s="6"/>
      <c r="AT6" s="6"/>
      <c r="AU6" s="6"/>
      <c r="AV6" s="6"/>
      <c r="AW6" t="s" s="122">
        <v>194</v>
      </c>
      <c r="AX6" s="6"/>
      <c r="AY6" t="s" s="37">
        <f>IF(ISBLANK('Données à saisir'!$B7),"",('Données à saisir'!$B7))</f>
      </c>
      <c r="AZ6" s="6"/>
      <c r="BA6" s="6"/>
      <c r="BB6" s="6"/>
      <c r="BC6" s="6"/>
      <c r="BD6" s="6"/>
      <c r="BE6" s="6"/>
      <c r="BF6" t="s" s="122">
        <v>194</v>
      </c>
      <c r="BG6" s="6"/>
      <c r="BH6" t="s" s="37">
        <f>IF(ISBLANK('Données à saisir'!$B7),"",('Données à saisir'!$B7))</f>
      </c>
      <c r="BI6" s="6"/>
      <c r="BJ6" s="6"/>
      <c r="BK6" s="6"/>
      <c r="BL6" s="6"/>
      <c r="BM6" s="6"/>
      <c r="BN6" s="6"/>
      <c r="BO6" t="s" s="122">
        <v>194</v>
      </c>
      <c r="BP6" s="6"/>
      <c r="BQ6" t="s" s="37">
        <f>IF(ISBLANK('Données à saisir'!$B7),"",('Données à saisir'!$B7))</f>
      </c>
      <c r="BR6" s="172"/>
      <c r="BS6" s="172"/>
      <c r="BT6" s="172"/>
      <c r="BU6" s="172"/>
      <c r="BV6" t="s" s="79">
        <v>195</v>
      </c>
      <c r="BW6" s="6"/>
      <c r="BX6" s="6"/>
      <c r="BY6" t="s" s="122">
        <v>194</v>
      </c>
      <c r="BZ6" s="6"/>
      <c r="CA6" t="s" s="37">
        <f>IF(ISBLANK('Données à saisir'!$B7),"",('Données à saisir'!$B7))</f>
      </c>
      <c r="CB6" s="6"/>
      <c r="CC6" s="6"/>
      <c r="CD6" s="6"/>
      <c r="CE6" s="6"/>
      <c r="CF6" t="s" s="173">
        <v>195</v>
      </c>
    </row>
    <row r="7" ht="15" customHeight="1">
      <c r="A7" s="150"/>
      <c r="B7" s="100"/>
      <c r="C7" s="136"/>
      <c r="D7" s="136"/>
      <c r="E7" s="171"/>
      <c r="F7" s="171"/>
      <c r="G7" s="171"/>
      <c r="H7" s="161"/>
      <c r="I7" s="154"/>
      <c r="J7" s="6"/>
      <c r="K7" t="s" s="122">
        <v>196</v>
      </c>
      <c r="L7" s="6"/>
      <c r="M7" t="s" s="37">
        <f>IF(ISBLANK('Données à saisir'!$B6),"",('Données à saisir'!$B6))</f>
      </c>
      <c r="N7" s="6"/>
      <c r="O7" s="6"/>
      <c r="P7" s="6"/>
      <c r="Q7" s="6"/>
      <c r="R7" s="6"/>
      <c r="S7" s="6"/>
      <c r="T7" t="s" s="122">
        <v>196</v>
      </c>
      <c r="U7" s="6"/>
      <c r="V7" t="s" s="37">
        <f>IF(ISBLANK('Données à saisir'!$B6),"",('Données à saisir'!$B6))</f>
      </c>
      <c r="W7" s="6"/>
      <c r="X7" s="6"/>
      <c r="Y7" s="6"/>
      <c r="Z7" s="6"/>
      <c r="AA7" s="6"/>
      <c r="AB7" s="6"/>
      <c r="AC7" t="s" s="122">
        <v>196</v>
      </c>
      <c r="AD7" s="6"/>
      <c r="AE7" t="s" s="37">
        <f>IF(ISBLANK('Données à saisir'!$B6),"",('Données à saisir'!$B6))</f>
      </c>
      <c r="AF7" s="6"/>
      <c r="AG7" s="105"/>
      <c r="AH7" s="105"/>
      <c r="AI7" s="105"/>
      <c r="AJ7" s="6"/>
      <c r="AK7" s="6"/>
      <c r="AL7" t="s" s="122">
        <v>196</v>
      </c>
      <c r="AM7" s="6"/>
      <c r="AN7" t="s" s="37">
        <f>IF(ISBLANK('Données à saisir'!$B6),"",('Données à saisir'!$B6))</f>
      </c>
      <c r="AO7" s="6"/>
      <c r="AP7" s="6"/>
      <c r="AQ7" s="6"/>
      <c r="AR7" s="6"/>
      <c r="AS7" s="6"/>
      <c r="AT7" s="6"/>
      <c r="AU7" s="6"/>
      <c r="AV7" s="6"/>
      <c r="AW7" t="s" s="122">
        <v>196</v>
      </c>
      <c r="AX7" s="6"/>
      <c r="AY7" t="s" s="37">
        <f>IF(ISBLANK('Données à saisir'!$B6),"",('Données à saisir'!$B6))</f>
      </c>
      <c r="AZ7" s="6"/>
      <c r="BA7" s="6"/>
      <c r="BB7" s="6"/>
      <c r="BC7" s="6"/>
      <c r="BD7" s="6"/>
      <c r="BE7" s="6"/>
      <c r="BF7" t="s" s="122">
        <v>196</v>
      </c>
      <c r="BG7" s="6"/>
      <c r="BH7" t="s" s="37">
        <f>IF(ISBLANK('Données à saisir'!$B6),"",('Données à saisir'!$B6))</f>
      </c>
      <c r="BI7" s="6"/>
      <c r="BJ7" s="6"/>
      <c r="BK7" s="6"/>
      <c r="BL7" s="6"/>
      <c r="BM7" s="6"/>
      <c r="BN7" s="6"/>
      <c r="BO7" t="s" s="122">
        <v>196</v>
      </c>
      <c r="BP7" s="6"/>
      <c r="BQ7" t="s" s="37">
        <f>IF(ISBLANK('Données à saisir'!$B6),"",('Données à saisir'!$B6))</f>
      </c>
      <c r="BR7" s="136"/>
      <c r="BS7" s="172"/>
      <c r="BT7" s="172"/>
      <c r="BU7" s="172"/>
      <c r="BV7" s="172"/>
      <c r="BW7" s="6"/>
      <c r="BX7" s="6"/>
      <c r="BY7" t="s" s="122">
        <v>196</v>
      </c>
      <c r="BZ7" s="6"/>
      <c r="CA7" t="s" s="37">
        <f>IF(ISBLANK('Données à saisir'!$B6),"",('Données à saisir'!$B6))</f>
      </c>
      <c r="CB7" s="6"/>
      <c r="CC7" s="6"/>
      <c r="CD7" s="6"/>
      <c r="CE7" s="6"/>
      <c r="CF7" s="7"/>
    </row>
    <row r="8" ht="15" customHeight="1">
      <c r="A8" s="150"/>
      <c r="B8" s="174"/>
      <c r="C8" s="175"/>
      <c r="D8" s="175"/>
      <c r="E8" s="176"/>
      <c r="F8" s="175"/>
      <c r="G8" s="175"/>
      <c r="H8" s="177"/>
      <c r="I8" s="154"/>
      <c r="J8" s="6"/>
      <c r="K8" s="105"/>
      <c r="L8" s="105"/>
      <c r="M8" s="105"/>
      <c r="N8" s="105"/>
      <c r="O8" s="105"/>
      <c r="P8" s="105"/>
      <c r="Q8" s="105"/>
      <c r="R8" s="6"/>
      <c r="S8" s="6"/>
      <c r="T8" s="178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107"/>
      <c r="AG8" t="s" s="179">
        <v>66</v>
      </c>
      <c r="AH8" t="s" s="180">
        <v>67</v>
      </c>
      <c r="AI8" t="s" s="181">
        <v>68</v>
      </c>
      <c r="AJ8" s="182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105"/>
      <c r="BB8" s="105"/>
      <c r="BC8" s="105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172"/>
      <c r="BS8" s="172"/>
      <c r="BT8" s="172"/>
      <c r="BU8" s="172"/>
      <c r="BV8" s="172"/>
      <c r="BW8" s="6"/>
      <c r="BX8" s="6"/>
      <c r="BY8" s="6"/>
      <c r="BZ8" s="6"/>
      <c r="CA8" s="6"/>
      <c r="CB8" s="6"/>
      <c r="CC8" s="6"/>
      <c r="CD8" s="6"/>
      <c r="CE8" s="6"/>
      <c r="CF8" s="7"/>
    </row>
    <row r="9" ht="15" customHeight="1">
      <c r="A9" s="8"/>
      <c r="B9" s="183"/>
      <c r="C9" s="183"/>
      <c r="D9" s="183"/>
      <c r="E9" s="183"/>
      <c r="F9" s="183"/>
      <c r="G9" s="183"/>
      <c r="H9" s="183"/>
      <c r="I9" s="6"/>
      <c r="J9" s="107"/>
      <c r="K9" t="s" s="184">
        <v>197</v>
      </c>
      <c r="L9" s="185"/>
      <c r="M9" s="185"/>
      <c r="N9" s="185"/>
      <c r="O9" s="185"/>
      <c r="P9" s="186"/>
      <c r="Q9" t="s" s="187">
        <v>198</v>
      </c>
      <c r="R9" s="182"/>
      <c r="S9" s="6"/>
      <c r="T9" s="6"/>
      <c r="U9" t="s" s="122">
        <v>199</v>
      </c>
      <c r="V9" s="6"/>
      <c r="W9" s="6"/>
      <c r="X9" t="s" s="10">
        <f>C33</f>
        <v>200</v>
      </c>
      <c r="Y9" s="6"/>
      <c r="Z9" s="6"/>
      <c r="AA9" s="6"/>
      <c r="AB9" s="6"/>
      <c r="AC9" s="188"/>
      <c r="AD9" s="105"/>
      <c r="AE9" s="105"/>
      <c r="AF9" s="189"/>
      <c r="AG9" s="190"/>
      <c r="AH9" s="191"/>
      <c r="AI9" s="192"/>
      <c r="AJ9" s="182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107"/>
      <c r="BA9" t="s" s="179">
        <v>66</v>
      </c>
      <c r="BB9" t="s" s="180">
        <v>67</v>
      </c>
      <c r="BC9" t="s" s="181">
        <v>68</v>
      </c>
      <c r="BD9" s="182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172"/>
      <c r="BS9" s="172"/>
      <c r="BT9" s="172"/>
      <c r="BU9" s="172"/>
      <c r="BV9" s="172"/>
      <c r="BW9" s="6"/>
      <c r="BX9" s="6"/>
      <c r="BY9" s="6"/>
      <c r="BZ9" s="6"/>
      <c r="CA9" s="6"/>
      <c r="CB9" s="6"/>
      <c r="CC9" s="6"/>
      <c r="CD9" s="6"/>
      <c r="CE9" s="6"/>
      <c r="CF9" s="7"/>
    </row>
    <row r="10" ht="15" customHeight="1">
      <c r="A10" s="8"/>
      <c r="B10" s="6"/>
      <c r="C10" s="6"/>
      <c r="D10" s="6"/>
      <c r="E10" s="6"/>
      <c r="F10" s="6"/>
      <c r="G10" s="6"/>
      <c r="H10" s="6"/>
      <c r="I10" s="6"/>
      <c r="J10" s="107"/>
      <c r="K10" s="193"/>
      <c r="L10" s="194"/>
      <c r="M10" s="194"/>
      <c r="N10" s="194"/>
      <c r="O10" s="194"/>
      <c r="P10" s="195"/>
      <c r="Q10" s="196"/>
      <c r="R10" s="182"/>
      <c r="S10" s="6"/>
      <c r="T10" s="6"/>
      <c r="U10" t="s" s="122">
        <v>201</v>
      </c>
      <c r="V10" s="6"/>
      <c r="W10" s="6"/>
      <c r="X10" t="s" s="10">
        <f>IF(ISBLANK('Données à saisir'!C136),"",'Données à saisir'!C136)</f>
        <v>202</v>
      </c>
      <c r="Y10" s="6"/>
      <c r="Z10" s="6"/>
      <c r="AA10" s="6"/>
      <c r="AB10" s="107"/>
      <c r="AC10" t="s" s="197">
        <v>203</v>
      </c>
      <c r="AD10" s="198"/>
      <c r="AE10" s="198"/>
      <c r="AF10" s="199"/>
      <c r="AG10" s="200">
        <f>SUM(AG11:AG12)</f>
        <v>0</v>
      </c>
      <c r="AH10" s="200">
        <f>SUM(AH11:AH12)</f>
        <v>0</v>
      </c>
      <c r="AI10" s="201">
        <f>SUM(AI11:AI12)</f>
        <v>0</v>
      </c>
      <c r="AJ10" s="182"/>
      <c r="AK10" s="6"/>
      <c r="AL10" s="6"/>
      <c r="AM10" s="6"/>
      <c r="AN10" s="6"/>
      <c r="AO10" s="105"/>
      <c r="AP10" s="105"/>
      <c r="AQ10" s="105"/>
      <c r="AR10" s="105"/>
      <c r="AS10" s="105"/>
      <c r="AT10" s="105"/>
      <c r="AU10" s="6"/>
      <c r="AV10" s="6"/>
      <c r="AW10" s="188"/>
      <c r="AX10" s="105"/>
      <c r="AY10" s="105"/>
      <c r="AZ10" s="189"/>
      <c r="BA10" s="190"/>
      <c r="BB10" s="191"/>
      <c r="BC10" s="192"/>
      <c r="BD10" s="182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172"/>
      <c r="BS10" s="172"/>
      <c r="BT10" s="172"/>
      <c r="BU10" s="172"/>
      <c r="BV10" s="172"/>
      <c r="BW10" s="6"/>
      <c r="BX10" s="6"/>
      <c r="BY10" s="6"/>
      <c r="BZ10" s="6"/>
      <c r="CA10" s="6"/>
      <c r="CB10" s="6"/>
      <c r="CC10" s="6"/>
      <c r="CD10" s="6"/>
      <c r="CE10" s="6"/>
      <c r="CF10" s="7"/>
    </row>
    <row r="11" ht="15" customHeight="1">
      <c r="A11" s="8"/>
      <c r="B11" s="202"/>
      <c r="C11" s="202"/>
      <c r="D11" s="202"/>
      <c r="E11" s="202"/>
      <c r="F11" s="202"/>
      <c r="G11" s="202"/>
      <c r="H11" s="202"/>
      <c r="I11" s="6"/>
      <c r="J11" s="107"/>
      <c r="K11" s="203"/>
      <c r="L11" s="204"/>
      <c r="M11" s="204"/>
      <c r="N11" s="204"/>
      <c r="O11" s="204"/>
      <c r="P11" s="205"/>
      <c r="Q11" s="206"/>
      <c r="R11" s="182"/>
      <c r="S11" s="6"/>
      <c r="T11" s="6"/>
      <c r="U11" t="s" s="122">
        <v>204</v>
      </c>
      <c r="V11" s="6"/>
      <c r="W11" s="6"/>
      <c r="X11" t="s" s="10">
        <f>IF(X9="sas (is)","Assimilé-salarié",IF(X9="sasu (is)","Assimilé-salarié","Travailleur non salarié"))</f>
        <v>205</v>
      </c>
      <c r="Y11" s="6"/>
      <c r="Z11" s="6"/>
      <c r="AA11" s="6"/>
      <c r="AB11" s="107"/>
      <c r="AC11" t="s" s="207">
        <v>206</v>
      </c>
      <c r="AD11" s="136"/>
      <c r="AE11" s="136"/>
      <c r="AF11" s="208"/>
      <c r="AG11" s="209">
        <f>'Données à saisir'!D115</f>
        <v>0</v>
      </c>
      <c r="AH11" s="209">
        <f>AG11+AG11*'Données à saisir'!D117</f>
        <v>0</v>
      </c>
      <c r="AI11" s="210">
        <f>AH11+AH11*'Données à saisir'!D118</f>
        <v>0</v>
      </c>
      <c r="AJ11" s="182"/>
      <c r="AK11" s="6"/>
      <c r="AL11" s="6"/>
      <c r="AM11" s="6"/>
      <c r="AN11" s="107"/>
      <c r="AO11" t="s" s="179">
        <v>66</v>
      </c>
      <c r="AP11" t="s" s="180">
        <v>207</v>
      </c>
      <c r="AQ11" t="s" s="180">
        <v>67</v>
      </c>
      <c r="AR11" t="s" s="180">
        <v>207</v>
      </c>
      <c r="AS11" t="s" s="180">
        <v>68</v>
      </c>
      <c r="AT11" t="s" s="181">
        <v>207</v>
      </c>
      <c r="AU11" s="182"/>
      <c r="AV11" s="107"/>
      <c r="AW11" t="s" s="197">
        <v>208</v>
      </c>
      <c r="AX11" s="198"/>
      <c r="AY11" s="198"/>
      <c r="AZ11" s="199"/>
      <c r="BA11" s="200">
        <f>AG10</f>
        <v>0</v>
      </c>
      <c r="BB11" s="200">
        <f>AH10</f>
        <v>0</v>
      </c>
      <c r="BC11" s="201">
        <f>AI10</f>
        <v>0</v>
      </c>
      <c r="BD11" s="182"/>
      <c r="BE11" s="6"/>
      <c r="BF11" s="6"/>
      <c r="BG11" s="6"/>
      <c r="BH11" s="6"/>
      <c r="BI11" s="6"/>
      <c r="BJ11" s="105"/>
      <c r="BK11" s="105"/>
      <c r="BL11" s="105"/>
      <c r="BM11" s="6"/>
      <c r="BN11" s="6"/>
      <c r="BO11" t="s" s="211">
        <v>209</v>
      </c>
      <c r="BP11" s="6"/>
      <c r="BQ11" s="6"/>
      <c r="BR11" s="172"/>
      <c r="BS11" s="172"/>
      <c r="BT11" s="172"/>
      <c r="BU11" s="172"/>
      <c r="BV11" s="172"/>
      <c r="BW11" s="6"/>
      <c r="BX11" s="6"/>
      <c r="BY11" s="6"/>
      <c r="BZ11" s="6"/>
      <c r="CA11" s="6"/>
      <c r="CB11" s="6"/>
      <c r="CC11" s="6"/>
      <c r="CD11" s="6"/>
      <c r="CE11" s="6"/>
      <c r="CF11" s="7"/>
    </row>
    <row r="12" ht="15" customHeight="1">
      <c r="A12" s="150"/>
      <c r="B12" s="151"/>
      <c r="C12" s="152"/>
      <c r="D12" s="152"/>
      <c r="E12" s="152"/>
      <c r="F12" s="152"/>
      <c r="G12" s="152"/>
      <c r="H12" s="153"/>
      <c r="I12" s="154"/>
      <c r="J12" s="107"/>
      <c r="K12" t="s" s="212">
        <v>210</v>
      </c>
      <c r="L12" s="136"/>
      <c r="M12" s="136"/>
      <c r="N12" s="136"/>
      <c r="O12" s="136"/>
      <c r="P12" s="213"/>
      <c r="Q12" s="214">
        <f>SUM(Q13:Q22)</f>
        <v>0</v>
      </c>
      <c r="R12" s="182"/>
      <c r="S12" s="6"/>
      <c r="T12" s="6"/>
      <c r="U12" s="6"/>
      <c r="V12" s="6"/>
      <c r="W12" s="6"/>
      <c r="X12" s="105"/>
      <c r="Y12" s="105"/>
      <c r="Z12" s="105"/>
      <c r="AA12" s="6"/>
      <c r="AB12" s="107"/>
      <c r="AC12" t="s" s="207">
        <v>211</v>
      </c>
      <c r="AD12" s="136"/>
      <c r="AE12" s="136"/>
      <c r="AF12" s="208"/>
      <c r="AG12" s="209">
        <f>'Données à saisir'!I115</f>
        <v>0</v>
      </c>
      <c r="AH12" s="209">
        <f>AG12+AG12*'Données à saisir'!I117</f>
        <v>0</v>
      </c>
      <c r="AI12" s="210">
        <f>AH12+AH12*'Données à saisir'!I118</f>
        <v>0</v>
      </c>
      <c r="AJ12" s="182"/>
      <c r="AK12" s="6"/>
      <c r="AL12" s="188"/>
      <c r="AM12" s="105"/>
      <c r="AN12" s="189"/>
      <c r="AO12" s="190"/>
      <c r="AP12" s="191"/>
      <c r="AQ12" s="191"/>
      <c r="AR12" s="191"/>
      <c r="AS12" s="191"/>
      <c r="AT12" s="192"/>
      <c r="AU12" s="182"/>
      <c r="AV12" s="107"/>
      <c r="AW12" t="s" s="215">
        <v>212</v>
      </c>
      <c r="AX12" s="136"/>
      <c r="AY12" s="136"/>
      <c r="AZ12" s="208"/>
      <c r="BA12" s="131">
        <f>AO15</f>
        <v>0</v>
      </c>
      <c r="BB12" s="131">
        <f>AQ15</f>
        <v>0</v>
      </c>
      <c r="BC12" s="216">
        <f>AS15</f>
        <v>0</v>
      </c>
      <c r="BD12" s="182"/>
      <c r="BE12" s="6"/>
      <c r="BF12" s="6"/>
      <c r="BG12" s="6"/>
      <c r="BH12" s="6"/>
      <c r="BI12" s="107"/>
      <c r="BJ12" t="s" s="179">
        <v>66</v>
      </c>
      <c r="BK12" t="s" s="180">
        <v>67</v>
      </c>
      <c r="BL12" t="s" s="181">
        <v>68</v>
      </c>
      <c r="BM12" s="182"/>
      <c r="BN12" s="6"/>
      <c r="BO12" s="6"/>
      <c r="BP12" s="6"/>
      <c r="BQ12" s="6"/>
      <c r="BR12" s="217"/>
      <c r="BS12" s="217"/>
      <c r="BT12" s="217"/>
      <c r="BU12" s="217"/>
      <c r="BV12" s="217"/>
      <c r="BW12" s="6"/>
      <c r="BX12" s="6"/>
      <c r="BY12" s="105"/>
      <c r="BZ12" s="105"/>
      <c r="CA12" s="105"/>
      <c r="CB12" s="105"/>
      <c r="CC12" s="105"/>
      <c r="CD12" s="105"/>
      <c r="CE12" s="105"/>
      <c r="CF12" s="218"/>
    </row>
    <row r="13" ht="15" customHeight="1">
      <c r="A13" s="150"/>
      <c r="B13" s="100"/>
      <c r="C13" s="136"/>
      <c r="D13" s="136"/>
      <c r="E13" s="136"/>
      <c r="F13" s="136"/>
      <c r="G13" s="136"/>
      <c r="H13" s="161"/>
      <c r="I13" s="154"/>
      <c r="J13" s="107"/>
      <c r="K13" t="s" s="219">
        <f>'Données à saisir'!A17</f>
        <v>213</v>
      </c>
      <c r="L13" s="136"/>
      <c r="M13" s="136"/>
      <c r="N13" s="136"/>
      <c r="O13" s="136"/>
      <c r="P13" s="213"/>
      <c r="Q13" t="s" s="220">
        <f>IF(ISBLANK('Données à saisir'!B17),"",'Données à saisir'!B17)</f>
      </c>
      <c r="R13" s="182"/>
      <c r="S13" s="6"/>
      <c r="T13" s="6"/>
      <c r="U13" s="6"/>
      <c r="V13" s="6"/>
      <c r="W13" s="107"/>
      <c r="X13" t="s" s="179">
        <v>66</v>
      </c>
      <c r="Y13" t="s" s="180">
        <v>67</v>
      </c>
      <c r="Z13" t="s" s="181">
        <v>68</v>
      </c>
      <c r="AA13" s="182"/>
      <c r="AB13" s="107"/>
      <c r="AC13" t="s" s="221">
        <v>214</v>
      </c>
      <c r="AD13" s="136"/>
      <c r="AE13" s="136"/>
      <c r="AF13" s="208"/>
      <c r="AG13" s="126">
        <f>AG14</f>
        <v>0</v>
      </c>
      <c r="AH13" s="126">
        <f>AH14</f>
        <v>0</v>
      </c>
      <c r="AI13" s="222">
        <f>AI14</f>
        <v>0</v>
      </c>
      <c r="AJ13" s="182"/>
      <c r="AK13" s="107"/>
      <c r="AL13" t="s" s="223">
        <v>215</v>
      </c>
      <c r="AM13" s="204"/>
      <c r="AN13" s="224"/>
      <c r="AO13" s="225">
        <f>AG10</f>
        <v>0</v>
      </c>
      <c r="AP13" s="226">
        <v>1</v>
      </c>
      <c r="AQ13" s="225">
        <f>AH10</f>
        <v>0</v>
      </c>
      <c r="AR13" s="226">
        <v>1</v>
      </c>
      <c r="AS13" s="225">
        <f>AI10</f>
        <v>0</v>
      </c>
      <c r="AT13" s="227">
        <v>1</v>
      </c>
      <c r="AU13" s="182"/>
      <c r="AV13" s="107"/>
      <c r="AW13" t="s" s="215">
        <v>216</v>
      </c>
      <c r="AX13" s="136"/>
      <c r="AY13" s="136"/>
      <c r="AZ13" s="208"/>
      <c r="BA13" s="131">
        <f>BA12</f>
        <v>0</v>
      </c>
      <c r="BB13" s="131">
        <f>BB12</f>
        <v>0</v>
      </c>
      <c r="BC13" s="216">
        <f>BC12</f>
        <v>0</v>
      </c>
      <c r="BD13" s="182"/>
      <c r="BE13" s="6"/>
      <c r="BF13" s="188"/>
      <c r="BG13" s="105"/>
      <c r="BH13" s="105"/>
      <c r="BI13" s="189"/>
      <c r="BJ13" s="190"/>
      <c r="BK13" s="191"/>
      <c r="BL13" s="192"/>
      <c r="BM13" s="182"/>
      <c r="BN13" s="6"/>
      <c r="BO13" s="6"/>
      <c r="BP13" s="6"/>
      <c r="BQ13" s="107"/>
      <c r="BR13" t="s" s="179">
        <v>140</v>
      </c>
      <c r="BS13" t="s" s="180">
        <v>141</v>
      </c>
      <c r="BT13" t="s" s="180">
        <v>142</v>
      </c>
      <c r="BU13" t="s" s="180">
        <v>143</v>
      </c>
      <c r="BV13" t="s" s="181">
        <v>144</v>
      </c>
      <c r="BW13" s="182"/>
      <c r="BX13" s="107"/>
      <c r="BY13" t="s" s="179">
        <v>145</v>
      </c>
      <c r="BZ13" t="s" s="180">
        <v>146</v>
      </c>
      <c r="CA13" t="s" s="180">
        <v>147</v>
      </c>
      <c r="CB13" t="s" s="180">
        <v>148</v>
      </c>
      <c r="CC13" t="s" s="180">
        <v>149</v>
      </c>
      <c r="CD13" t="s" s="180">
        <v>150</v>
      </c>
      <c r="CE13" t="s" s="228">
        <v>151</v>
      </c>
      <c r="CF13" t="s" s="229">
        <v>62</v>
      </c>
    </row>
    <row r="14" ht="15" customHeight="1">
      <c r="A14" s="150"/>
      <c r="B14" t="s" s="230">
        <v>217</v>
      </c>
      <c r="C14" s="231"/>
      <c r="D14" s="231"/>
      <c r="E14" s="231"/>
      <c r="F14" s="231"/>
      <c r="G14" s="231"/>
      <c r="H14" s="232"/>
      <c r="I14" s="154"/>
      <c r="J14" s="107"/>
      <c r="K14" t="s" s="219">
        <f>'Données à saisir'!A18</f>
        <v>218</v>
      </c>
      <c r="L14" s="136"/>
      <c r="M14" s="136"/>
      <c r="N14" s="136"/>
      <c r="O14" s="136"/>
      <c r="P14" s="213"/>
      <c r="Q14" t="s" s="220">
        <f>IF(ISBLANK('Données à saisir'!B18),"",'Données à saisir'!B18)</f>
      </c>
      <c r="R14" s="182"/>
      <c r="S14" s="6"/>
      <c r="T14" s="188"/>
      <c r="U14" s="105"/>
      <c r="V14" s="105"/>
      <c r="W14" s="189"/>
      <c r="X14" s="190"/>
      <c r="Y14" s="191"/>
      <c r="Z14" s="192"/>
      <c r="AA14" s="182"/>
      <c r="AB14" s="107"/>
      <c r="AC14" t="s" s="207">
        <v>212</v>
      </c>
      <c r="AD14" s="136"/>
      <c r="AE14" s="136"/>
      <c r="AF14" s="208"/>
      <c r="AG14" s="209">
        <f>'Données à saisir'!$D$123*AG11</f>
        <v>0</v>
      </c>
      <c r="AH14" s="209">
        <f>'Données à saisir'!$D$123*AH11</f>
        <v>0</v>
      </c>
      <c r="AI14" s="210">
        <f>'Données à saisir'!$D$123*AI11</f>
        <v>0</v>
      </c>
      <c r="AJ14" s="182"/>
      <c r="AK14" s="107"/>
      <c r="AL14" t="s" s="212">
        <v>219</v>
      </c>
      <c r="AM14" s="136"/>
      <c r="AN14" s="208"/>
      <c r="AO14" s="131">
        <f>AG10</f>
        <v>0</v>
      </c>
      <c r="AP14" s="233">
        <v>1</v>
      </c>
      <c r="AQ14" s="131">
        <f>AH10</f>
        <v>0</v>
      </c>
      <c r="AR14" s="233">
        <v>1</v>
      </c>
      <c r="AS14" s="131">
        <f>AI10</f>
        <v>0</v>
      </c>
      <c r="AT14" s="234">
        <v>1</v>
      </c>
      <c r="AU14" s="182"/>
      <c r="AV14" s="107"/>
      <c r="AW14" t="s" s="235">
        <v>220</v>
      </c>
      <c r="AX14" s="236"/>
      <c r="AY14" s="236"/>
      <c r="AZ14" s="237"/>
      <c r="BA14" s="238">
        <f>BA11-BA13</f>
        <v>0</v>
      </c>
      <c r="BB14" s="238">
        <f>BB11-BB13</f>
        <v>0</v>
      </c>
      <c r="BC14" s="239">
        <f>BC11-BC13</f>
        <v>0</v>
      </c>
      <c r="BD14" s="182"/>
      <c r="BE14" s="107"/>
      <c r="BF14" t="s" s="240">
        <v>221</v>
      </c>
      <c r="BG14" s="198"/>
      <c r="BH14" s="198"/>
      <c r="BI14" s="199"/>
      <c r="BJ14" s="241">
        <f>Q12+Q23</f>
        <v>0</v>
      </c>
      <c r="BK14" s="200"/>
      <c r="BL14" s="242"/>
      <c r="BM14" s="182"/>
      <c r="BN14" s="6"/>
      <c r="BO14" s="188"/>
      <c r="BP14" s="105"/>
      <c r="BQ14" s="189"/>
      <c r="BR14" s="190"/>
      <c r="BS14" s="191"/>
      <c r="BT14" s="191"/>
      <c r="BU14" s="191"/>
      <c r="BV14" s="192"/>
      <c r="BW14" s="182"/>
      <c r="BX14" s="107"/>
      <c r="BY14" s="190"/>
      <c r="BZ14" s="191"/>
      <c r="CA14" s="191"/>
      <c r="CB14" s="191"/>
      <c r="CC14" s="191"/>
      <c r="CD14" s="191"/>
      <c r="CE14" s="243"/>
      <c r="CF14" s="244"/>
    </row>
    <row r="15" ht="15" customHeight="1">
      <c r="A15" s="150"/>
      <c r="B15" s="245"/>
      <c r="C15" s="231"/>
      <c r="D15" s="231"/>
      <c r="E15" s="231"/>
      <c r="F15" s="231"/>
      <c r="G15" s="231"/>
      <c r="H15" s="232"/>
      <c r="I15" s="154"/>
      <c r="J15" s="107"/>
      <c r="K15" t="s" s="219">
        <f>'Données à saisir'!A19</f>
        <v>222</v>
      </c>
      <c r="L15" s="136"/>
      <c r="M15" s="136"/>
      <c r="N15" s="136"/>
      <c r="O15" s="136"/>
      <c r="P15" s="213"/>
      <c r="Q15" t="s" s="220">
        <f>IF(ISBLANK('Données à saisir'!B19),"",'Données à saisir'!B19)</f>
      </c>
      <c r="R15" s="182"/>
      <c r="S15" s="107"/>
      <c r="T15" t="s" s="197">
        <v>223</v>
      </c>
      <c r="U15" s="198"/>
      <c r="V15" s="198"/>
      <c r="W15" s="199"/>
      <c r="X15" s="200">
        <f>'Données à saisir'!B134</f>
        <v>0</v>
      </c>
      <c r="Y15" s="200">
        <f>'Données à saisir'!C134</f>
        <v>0</v>
      </c>
      <c r="Z15" s="242">
        <f>'Données à saisir'!D134</f>
        <v>0</v>
      </c>
      <c r="AA15" s="182"/>
      <c r="AB15" s="107"/>
      <c r="AC15" s="246"/>
      <c r="AD15" s="236"/>
      <c r="AE15" s="236"/>
      <c r="AF15" s="237"/>
      <c r="AG15" s="247"/>
      <c r="AH15" s="247"/>
      <c r="AI15" s="248"/>
      <c r="AJ15" s="182"/>
      <c r="AK15" s="107"/>
      <c r="AL15" t="s" s="249">
        <v>212</v>
      </c>
      <c r="AM15" s="236"/>
      <c r="AN15" s="237"/>
      <c r="AO15" s="250">
        <f>AG14</f>
        <v>0</v>
      </c>
      <c r="AP15" s="251">
        <f>AO15/$AO$14</f>
      </c>
      <c r="AQ15" s="250">
        <f>AH14</f>
        <v>0</v>
      </c>
      <c r="AR15" s="251">
        <f>AQ15/$AQ$14</f>
      </c>
      <c r="AS15" s="250">
        <f>AI14</f>
        <v>0</v>
      </c>
      <c r="AT15" s="252">
        <f>AS15/$AS$14</f>
      </c>
      <c r="AU15" s="182"/>
      <c r="AV15" s="107"/>
      <c r="AW15" t="s" s="253">
        <v>224</v>
      </c>
      <c r="AX15" s="254"/>
      <c r="AY15" s="254"/>
      <c r="AZ15" s="255"/>
      <c r="BA15" s="256">
        <f>IF(ISERROR(BA14/BA11),0,BA14/BA11)</f>
        <v>0</v>
      </c>
      <c r="BB15" s="256">
        <f>IF(ISERROR(BB14/BB11),0,BB14/BB11)</f>
        <v>0</v>
      </c>
      <c r="BC15" s="257">
        <f>IF(ISERROR(BC14/BC11),0,BC14/BC11)</f>
        <v>0</v>
      </c>
      <c r="BD15" s="182"/>
      <c r="BE15" s="107"/>
      <c r="BF15" t="s" s="215">
        <v>225</v>
      </c>
      <c r="BG15" s="136"/>
      <c r="BH15" s="136"/>
      <c r="BI15" s="208"/>
      <c r="BJ15" t="s" s="258">
        <f>Q30</f>
      </c>
      <c r="BK15" s="131"/>
      <c r="BL15" s="216"/>
      <c r="BM15" s="182"/>
      <c r="BN15" s="107"/>
      <c r="BO15" t="s" s="259">
        <v>226</v>
      </c>
      <c r="BP15" s="198"/>
      <c r="BQ15" s="199"/>
      <c r="BR15" s="241">
        <f>BJ19</f>
        <v>0</v>
      </c>
      <c r="BS15" s="241"/>
      <c r="BT15" s="241"/>
      <c r="BU15" s="241"/>
      <c r="BV15" s="260"/>
      <c r="BW15" s="182"/>
      <c r="BX15" s="107"/>
      <c r="BY15" s="261"/>
      <c r="BZ15" s="241"/>
      <c r="CA15" s="241"/>
      <c r="CB15" s="241"/>
      <c r="CC15" s="241"/>
      <c r="CD15" s="241"/>
      <c r="CE15" s="262"/>
      <c r="CF15" s="263">
        <f>SUM(BR15:CE15)</f>
        <v>0</v>
      </c>
    </row>
    <row r="16" ht="15" customHeight="1">
      <c r="A16" s="150"/>
      <c r="B16" s="245"/>
      <c r="C16" s="231"/>
      <c r="D16" s="231"/>
      <c r="E16" s="231"/>
      <c r="F16" s="231"/>
      <c r="G16" s="231"/>
      <c r="H16" s="232"/>
      <c r="I16" s="154"/>
      <c r="J16" s="107"/>
      <c r="K16" t="s" s="219">
        <f>'Données à saisir'!A20</f>
        <v>227</v>
      </c>
      <c r="L16" s="136"/>
      <c r="M16" s="136"/>
      <c r="N16" s="136"/>
      <c r="O16" s="136"/>
      <c r="P16" s="213"/>
      <c r="Q16" t="s" s="220">
        <f>IF(ISBLANK('Données à saisir'!B20),"",'Données à saisir'!B20)</f>
      </c>
      <c r="R16" s="182"/>
      <c r="S16" s="107"/>
      <c r="T16" s="264"/>
      <c r="U16" t="s" s="37">
        <v>228</v>
      </c>
      <c r="V16" s="136"/>
      <c r="W16" s="208"/>
      <c r="X16" s="209"/>
      <c r="Y16" t="s" s="265">
        <f>IF(ISERROR((Y15-X15)/X15),"",(Y15-X15)/X15)</f>
      </c>
      <c r="Z16" t="s" s="266">
        <f>IF(ISERROR((Z15-Y15)/Y15),"",(Z15-Y15)/Y15)</f>
      </c>
      <c r="AA16" s="182"/>
      <c r="AB16" s="107"/>
      <c r="AC16" t="s" s="253">
        <v>229</v>
      </c>
      <c r="AD16" s="254"/>
      <c r="AE16" s="254"/>
      <c r="AF16" s="255"/>
      <c r="AG16" s="267">
        <f>AG10-AG13</f>
        <v>0</v>
      </c>
      <c r="AH16" s="267">
        <f>AH10-AH13</f>
        <v>0</v>
      </c>
      <c r="AI16" s="268">
        <f>AI10-AI13</f>
        <v>0</v>
      </c>
      <c r="AJ16" s="182"/>
      <c r="AK16" s="107"/>
      <c r="AL16" t="s" s="253">
        <v>230</v>
      </c>
      <c r="AM16" s="254"/>
      <c r="AN16" s="255"/>
      <c r="AO16" s="267">
        <f>AO14-AO15</f>
        <v>0</v>
      </c>
      <c r="AP16" s="269">
        <f>AO16/$AO$14</f>
      </c>
      <c r="AQ16" s="267">
        <f>AQ14-AQ15</f>
        <v>0</v>
      </c>
      <c r="AR16" s="269">
        <f>AQ16/$AQ$14</f>
      </c>
      <c r="AS16" s="267">
        <f>AS14-AS15</f>
        <v>0</v>
      </c>
      <c r="AT16" s="270">
        <f>AS16/$AS$14</f>
      </c>
      <c r="AU16" s="182"/>
      <c r="AV16" s="107"/>
      <c r="AW16" t="s" s="271">
        <v>231</v>
      </c>
      <c r="AX16" s="272"/>
      <c r="AY16" s="272"/>
      <c r="AZ16" s="273"/>
      <c r="BA16" s="274">
        <f>SUM(AO17,AO19,AO20,AO22,AO24)</f>
        <v>0</v>
      </c>
      <c r="BB16" s="274">
        <f>SUM(AQ17,AQ19,AQ20,AQ22,AQ24)</f>
        <v>0</v>
      </c>
      <c r="BC16" s="275">
        <f>SUM(AS17,AS19,AS20,AS22,AS24)</f>
        <v>0</v>
      </c>
      <c r="BD16" s="182"/>
      <c r="BE16" s="107"/>
      <c r="BF16" t="s" s="215">
        <v>232</v>
      </c>
      <c r="BG16" s="136"/>
      <c r="BH16" s="136"/>
      <c r="BI16" s="208"/>
      <c r="BJ16" s="131">
        <f>BA39</f>
        <v>0</v>
      </c>
      <c r="BK16" s="131">
        <f>BB39-BA39</f>
        <v>0</v>
      </c>
      <c r="BL16" s="216">
        <f>BC39-BB39</f>
        <v>0</v>
      </c>
      <c r="BM16" s="182"/>
      <c r="BN16" s="107"/>
      <c r="BO16" t="s" s="215">
        <v>233</v>
      </c>
      <c r="BP16" s="136"/>
      <c r="BQ16" s="208"/>
      <c r="BR16" s="131">
        <f>BJ20</f>
        <v>0</v>
      </c>
      <c r="BS16" s="131"/>
      <c r="BT16" s="131"/>
      <c r="BU16" s="131"/>
      <c r="BV16" s="216"/>
      <c r="BW16" s="182"/>
      <c r="BX16" s="107"/>
      <c r="BY16" s="276"/>
      <c r="BZ16" s="131"/>
      <c r="CA16" s="131"/>
      <c r="CB16" s="131"/>
      <c r="CC16" s="131"/>
      <c r="CD16" s="131"/>
      <c r="CE16" s="277"/>
      <c r="CF16" s="278">
        <f>SUM(BR16:CE16)</f>
        <v>0</v>
      </c>
    </row>
    <row r="17" ht="15" customHeight="1">
      <c r="A17" s="150"/>
      <c r="B17" s="245"/>
      <c r="C17" s="231"/>
      <c r="D17" s="231"/>
      <c r="E17" s="231"/>
      <c r="F17" s="231"/>
      <c r="G17" s="231"/>
      <c r="H17" s="232"/>
      <c r="I17" s="154"/>
      <c r="J17" s="107"/>
      <c r="K17" t="s" s="219">
        <f>'Données à saisir'!A21</f>
        <v>234</v>
      </c>
      <c r="L17" s="136"/>
      <c r="M17" s="136"/>
      <c r="N17" s="136"/>
      <c r="O17" s="136"/>
      <c r="P17" s="213"/>
      <c r="Q17" t="s" s="220">
        <f>IF(ISBLANK('Données à saisir'!B21),"",'Données à saisir'!B21)</f>
      </c>
      <c r="R17" s="182"/>
      <c r="S17" s="107"/>
      <c r="T17" t="s" s="221">
        <v>235</v>
      </c>
      <c r="U17" s="136"/>
      <c r="V17" s="136"/>
      <c r="W17" s="208"/>
      <c r="X17" s="126">
        <f>AG40</f>
        <v>0</v>
      </c>
      <c r="Y17" s="126">
        <f>AH40</f>
        <v>0</v>
      </c>
      <c r="Z17" s="222">
        <f>AI40</f>
        <v>0</v>
      </c>
      <c r="AA17" s="182"/>
      <c r="AB17" s="107"/>
      <c r="AC17" t="s" s="197">
        <v>236</v>
      </c>
      <c r="AD17" s="204"/>
      <c r="AE17" s="204"/>
      <c r="AF17" s="224"/>
      <c r="AG17" s="279">
        <f>SUM(AG18:AG33)</f>
        <v>0</v>
      </c>
      <c r="AH17" s="279">
        <f>SUM(AH18:AH33)</f>
        <v>0</v>
      </c>
      <c r="AI17" s="280">
        <f>SUM(AI18:AI33)</f>
        <v>0</v>
      </c>
      <c r="AJ17" s="182"/>
      <c r="AK17" s="107"/>
      <c r="AL17" t="s" s="281">
        <v>237</v>
      </c>
      <c r="AM17" s="272"/>
      <c r="AN17" s="273"/>
      <c r="AO17" s="274">
        <f>AG17</f>
        <v>0</v>
      </c>
      <c r="AP17" s="282">
        <f>AO17/$AO$14</f>
      </c>
      <c r="AQ17" s="274">
        <f>AH17</f>
        <v>0</v>
      </c>
      <c r="AR17" s="282">
        <f>AQ17/$AQ$14</f>
      </c>
      <c r="AS17" s="274">
        <f>AI17</f>
        <v>0</v>
      </c>
      <c r="AT17" s="283">
        <f>AS17/$AS$14</f>
      </c>
      <c r="AU17" s="182"/>
      <c r="AV17" s="107"/>
      <c r="AW17" t="s" s="253">
        <v>238</v>
      </c>
      <c r="AX17" s="254"/>
      <c r="AY17" s="254"/>
      <c r="AZ17" s="255"/>
      <c r="BA17" s="267">
        <f>BA12+BA16</f>
        <v>0</v>
      </c>
      <c r="BB17" s="267">
        <f>BB12+BB16</f>
        <v>0</v>
      </c>
      <c r="BC17" s="268">
        <f>BC12+BC16</f>
        <v>0</v>
      </c>
      <c r="BD17" s="182"/>
      <c r="BE17" s="107"/>
      <c r="BF17" t="s" s="235">
        <v>239</v>
      </c>
      <c r="BG17" s="236"/>
      <c r="BH17" s="236"/>
      <c r="BI17" s="237"/>
      <c r="BJ17" s="250">
        <f>AO45</f>
        <v>0</v>
      </c>
      <c r="BK17" s="250">
        <f>AQ45</f>
        <v>0</v>
      </c>
      <c r="BL17" s="284">
        <f>AS45</f>
        <v>0</v>
      </c>
      <c r="BM17" s="182"/>
      <c r="BN17" s="107"/>
      <c r="BO17" t="s" s="215">
        <v>240</v>
      </c>
      <c r="BP17" s="136"/>
      <c r="BQ17" s="208"/>
      <c r="BR17" s="131">
        <f>BJ21</f>
        <v>0</v>
      </c>
      <c r="BS17" s="131"/>
      <c r="BT17" s="131"/>
      <c r="BU17" s="131"/>
      <c r="BV17" s="216"/>
      <c r="BW17" s="182"/>
      <c r="BX17" s="107"/>
      <c r="BY17" s="276"/>
      <c r="BZ17" s="131"/>
      <c r="CA17" s="131"/>
      <c r="CB17" s="131"/>
      <c r="CC17" s="131"/>
      <c r="CD17" s="131"/>
      <c r="CE17" s="277"/>
      <c r="CF17" s="278">
        <f>SUM(BR17:CE17)</f>
        <v>0</v>
      </c>
    </row>
    <row r="18" ht="15" customHeight="1">
      <c r="A18" s="150"/>
      <c r="B18" s="245"/>
      <c r="C18" s="231"/>
      <c r="D18" s="231"/>
      <c r="E18" s="231"/>
      <c r="F18" s="231"/>
      <c r="G18" s="231"/>
      <c r="H18" s="232"/>
      <c r="I18" s="154"/>
      <c r="J18" s="107"/>
      <c r="K18" t="s" s="219">
        <f>'Données à saisir'!A22</f>
        <v>241</v>
      </c>
      <c r="L18" s="136"/>
      <c r="M18" s="136"/>
      <c r="N18" s="136"/>
      <c r="O18" s="136"/>
      <c r="P18" s="213"/>
      <c r="Q18" t="s" s="220">
        <f>IF(ISBLANK('Données à saisir'!B22),"",'Données à saisir'!B22)</f>
      </c>
      <c r="R18" s="182"/>
      <c r="S18" s="107"/>
      <c r="T18" s="285"/>
      <c r="U18" s="236"/>
      <c r="V18" s="236"/>
      <c r="W18" s="237"/>
      <c r="X18" s="238"/>
      <c r="Y18" s="238"/>
      <c r="Z18" s="239"/>
      <c r="AA18" s="182"/>
      <c r="AB18" s="107"/>
      <c r="AC18" t="s" s="219">
        <f>'Données à saisir'!A77</f>
        <v>242</v>
      </c>
      <c r="AD18" s="136"/>
      <c r="AE18" s="136"/>
      <c r="AF18" s="208"/>
      <c r="AG18" s="209">
        <f>IF(ISBLANK('Données à saisir'!B77),0,'Données à saisir'!B77)</f>
        <v>0</v>
      </c>
      <c r="AH18" s="209">
        <f>IF(ISBLANK('Données à saisir'!C77),0,'Données à saisir'!C77)</f>
        <v>0</v>
      </c>
      <c r="AI18" s="210">
        <f>IF(ISBLANK('Données à saisir'!D77),0,'Données à saisir'!D77)</f>
        <v>0</v>
      </c>
      <c r="AJ18" s="182"/>
      <c r="AK18" s="107"/>
      <c r="AL18" t="s" s="253">
        <v>243</v>
      </c>
      <c r="AM18" s="254"/>
      <c r="AN18" s="255"/>
      <c r="AO18" s="267">
        <f>AO16-AO17</f>
        <v>0</v>
      </c>
      <c r="AP18" s="269">
        <f>AO18/$AO$14</f>
      </c>
      <c r="AQ18" s="267">
        <f>AQ16-AQ17</f>
        <v>0</v>
      </c>
      <c r="AR18" s="269">
        <f>AQ18/$AQ$14</f>
      </c>
      <c r="AS18" s="267">
        <f>AS16-AS17</f>
        <v>0</v>
      </c>
      <c r="AT18" s="270">
        <f>AS18/$AS$14</f>
      </c>
      <c r="AU18" s="182"/>
      <c r="AV18" s="107"/>
      <c r="AW18" t="s" s="271">
        <v>244</v>
      </c>
      <c r="AX18" s="272"/>
      <c r="AY18" s="272"/>
      <c r="AZ18" s="273"/>
      <c r="BA18" s="274">
        <f>AG44</f>
        <v>0</v>
      </c>
      <c r="BB18" s="274">
        <f>AH44</f>
        <v>0</v>
      </c>
      <c r="BC18" s="275">
        <f>AI44</f>
        <v>0</v>
      </c>
      <c r="BD18" s="182"/>
      <c r="BE18" s="107"/>
      <c r="BF18" t="s" s="253">
        <v>245</v>
      </c>
      <c r="BG18" s="254"/>
      <c r="BH18" s="254"/>
      <c r="BI18" s="255"/>
      <c r="BJ18" s="286">
        <f>SUM(BJ14:BJ17)</f>
        <v>0</v>
      </c>
      <c r="BK18" s="286">
        <f>SUM(BK14:BK17)</f>
        <v>0</v>
      </c>
      <c r="BL18" s="287">
        <f>SUM(BL14:BL17)</f>
        <v>0</v>
      </c>
      <c r="BM18" s="182"/>
      <c r="BN18" s="107"/>
      <c r="BO18" t="s" s="235">
        <v>246</v>
      </c>
      <c r="BP18" s="236"/>
      <c r="BQ18" s="237"/>
      <c r="BR18" t="s" s="288">
        <f>BJ22</f>
      </c>
      <c r="BS18" s="250"/>
      <c r="BT18" s="250"/>
      <c r="BU18" s="250"/>
      <c r="BV18" s="284"/>
      <c r="BW18" s="182"/>
      <c r="BX18" s="107"/>
      <c r="BY18" s="289"/>
      <c r="BZ18" s="250"/>
      <c r="CA18" s="250"/>
      <c r="CB18" s="250"/>
      <c r="CC18" s="250"/>
      <c r="CD18" s="250"/>
      <c r="CE18" s="290"/>
      <c r="CF18" s="291">
        <f>SUM(BR18:CE18)</f>
        <v>0</v>
      </c>
    </row>
    <row r="19" ht="15" customHeight="1">
      <c r="A19" s="150"/>
      <c r="B19" s="245"/>
      <c r="C19" s="231"/>
      <c r="D19" s="231"/>
      <c r="E19" s="231"/>
      <c r="F19" s="231"/>
      <c r="G19" s="231"/>
      <c r="H19" s="232"/>
      <c r="I19" s="154"/>
      <c r="J19" s="107"/>
      <c r="K19" t="s" s="219">
        <f>'Données à saisir'!A23</f>
        <v>247</v>
      </c>
      <c r="L19" s="136"/>
      <c r="M19" s="136"/>
      <c r="N19" s="136"/>
      <c r="O19" s="136"/>
      <c r="P19" s="213"/>
      <c r="Q19" t="s" s="220">
        <f>IF(ISBLANK('Données à saisir'!B23),"",'Données à saisir'!B23)</f>
      </c>
      <c r="R19" s="182"/>
      <c r="S19" s="107"/>
      <c r="T19" t="s" s="197">
        <v>248</v>
      </c>
      <c r="U19" s="198"/>
      <c r="V19" s="198"/>
      <c r="W19" s="199"/>
      <c r="X19" s="200">
        <f>'Données à saisir'!B133</f>
        <v>0</v>
      </c>
      <c r="Y19" s="200">
        <f>'Données à saisir'!C133</f>
        <v>0</v>
      </c>
      <c r="Z19" s="242">
        <f>'Données à saisir'!D133</f>
        <v>0</v>
      </c>
      <c r="AA19" s="182"/>
      <c r="AB19" s="107"/>
      <c r="AC19" t="s" s="219">
        <f>'Données à saisir'!A78</f>
        <v>249</v>
      </c>
      <c r="AD19" s="136"/>
      <c r="AE19" s="136"/>
      <c r="AF19" s="208"/>
      <c r="AG19" s="209">
        <f>IF(ISBLANK('Données à saisir'!B78),0,'Données à saisir'!B78)</f>
        <v>0</v>
      </c>
      <c r="AH19" s="209">
        <f>IF(ISBLANK('Données à saisir'!C78),0,'Données à saisir'!C78)</f>
        <v>0</v>
      </c>
      <c r="AI19" s="210">
        <f>IF(ISBLANK('Données à saisir'!D78),0,'Données à saisir'!D78)</f>
        <v>0</v>
      </c>
      <c r="AJ19" s="182"/>
      <c r="AK19" s="107"/>
      <c r="AL19" t="s" s="223">
        <v>250</v>
      </c>
      <c r="AM19" s="292"/>
      <c r="AN19" s="293"/>
      <c r="AO19" s="225">
        <f>AG36</f>
        <v>0</v>
      </c>
      <c r="AP19" s="226">
        <f>AO19/$AO$14</f>
      </c>
      <c r="AQ19" s="225">
        <f>AH36</f>
        <v>0</v>
      </c>
      <c r="AR19" s="226">
        <f>AQ19/$AQ$14</f>
      </c>
      <c r="AS19" s="225">
        <f>AI36</f>
        <v>0</v>
      </c>
      <c r="AT19" s="227">
        <f>AS19/$AS$14</f>
      </c>
      <c r="AU19" s="182"/>
      <c r="AV19" s="107"/>
      <c r="AW19" t="s" s="253">
        <v>251</v>
      </c>
      <c r="AX19" s="254"/>
      <c r="AY19" s="254"/>
      <c r="AZ19" s="255"/>
      <c r="BA19" s="267">
        <f>IF(ISERROR(BA16/BA15),0,BA16/BA15)</f>
        <v>0</v>
      </c>
      <c r="BB19" s="267">
        <f>IF(ISERROR(BB16/BB15),0,BB16/BB15)</f>
        <v>0</v>
      </c>
      <c r="BC19" s="268">
        <f>IF(ISERROR(BC16/BC15),0,BC16/BC15)</f>
        <v>0</v>
      </c>
      <c r="BD19" s="182"/>
      <c r="BE19" s="107"/>
      <c r="BF19" t="s" s="259">
        <v>226</v>
      </c>
      <c r="BG19" s="204"/>
      <c r="BH19" s="204"/>
      <c r="BI19" s="224"/>
      <c r="BJ19" s="225">
        <f>Q37</f>
        <v>0</v>
      </c>
      <c r="BK19" s="225"/>
      <c r="BL19" s="294"/>
      <c r="BM19" s="182"/>
      <c r="BN19" s="107"/>
      <c r="BO19" t="s" s="259">
        <v>252</v>
      </c>
      <c r="BP19" s="204"/>
      <c r="BQ19" s="224"/>
      <c r="BR19" s="225">
        <f>'Données à saisir'!D103</f>
        <v>0</v>
      </c>
      <c r="BS19" s="225">
        <f>'Données à saisir'!D104</f>
        <v>0</v>
      </c>
      <c r="BT19" s="225">
        <f>'Données à saisir'!D105</f>
        <v>0</v>
      </c>
      <c r="BU19" s="225">
        <f>'Données à saisir'!D106</f>
        <v>0</v>
      </c>
      <c r="BV19" s="294">
        <f>'Données à saisir'!D107</f>
        <v>0</v>
      </c>
      <c r="BW19" s="182"/>
      <c r="BX19" s="107"/>
      <c r="BY19" s="295">
        <f>'Données à saisir'!D108</f>
        <v>0</v>
      </c>
      <c r="BZ19" s="225">
        <f>'Données à saisir'!D109</f>
        <v>0</v>
      </c>
      <c r="CA19" s="225">
        <f>'Données à saisir'!D110</f>
        <v>0</v>
      </c>
      <c r="CB19" s="225">
        <f>'Données à saisir'!D111</f>
        <v>0</v>
      </c>
      <c r="CC19" s="225">
        <f>'Données à saisir'!D112</f>
        <v>0</v>
      </c>
      <c r="CD19" s="225">
        <f>'Données à saisir'!D113</f>
        <v>0</v>
      </c>
      <c r="CE19" s="296">
        <f>'Données à saisir'!D114</f>
        <v>0</v>
      </c>
      <c r="CF19" s="297">
        <f>SUM(BR19:CE19)</f>
        <v>0</v>
      </c>
    </row>
    <row r="20" ht="15" customHeight="1">
      <c r="A20" s="150"/>
      <c r="B20" s="245"/>
      <c r="C20" s="231"/>
      <c r="D20" s="231"/>
      <c r="E20" s="231"/>
      <c r="F20" s="231"/>
      <c r="G20" s="231"/>
      <c r="H20" s="232"/>
      <c r="I20" s="154"/>
      <c r="J20" s="107"/>
      <c r="K20" t="s" s="219">
        <f>'Données à saisir'!A24</f>
        <v>253</v>
      </c>
      <c r="L20" s="136"/>
      <c r="M20" s="136"/>
      <c r="N20" s="136"/>
      <c r="O20" s="136"/>
      <c r="P20" s="213"/>
      <c r="Q20" t="s" s="220">
        <f>IF(ISBLANK('Données à saisir'!B24),"",'Données à saisir'!B24)</f>
      </c>
      <c r="R20" s="182"/>
      <c r="S20" s="107"/>
      <c r="T20" s="264"/>
      <c r="U20" t="s" s="37">
        <v>228</v>
      </c>
      <c r="V20" s="136"/>
      <c r="W20" s="208"/>
      <c r="X20" s="209"/>
      <c r="Y20" t="s" s="265">
        <f>IF(ISERROR((Y19-X19)/X19),"",(Y19-X19)/X19)</f>
      </c>
      <c r="Z20" t="s" s="266">
        <f>IF(ISERROR((Z19-Y19)/Y19),"",(Z19-Y19)/Y19)</f>
      </c>
      <c r="AA20" s="182"/>
      <c r="AB20" s="107"/>
      <c r="AC20" t="s" s="219">
        <f>'Données à saisir'!A79</f>
        <v>254</v>
      </c>
      <c r="AD20" s="136"/>
      <c r="AE20" s="136"/>
      <c r="AF20" s="208"/>
      <c r="AG20" s="209">
        <f>IF(ISBLANK('Données à saisir'!B79),0,'Données à saisir'!B79)</f>
        <v>0</v>
      </c>
      <c r="AH20" s="209">
        <f>IF(ISBLANK('Données à saisir'!C79),0,'Données à saisir'!C79)</f>
        <v>0</v>
      </c>
      <c r="AI20" s="210">
        <f>IF(ISBLANK('Données à saisir'!D79),0,'Données à saisir'!D79)</f>
        <v>0</v>
      </c>
      <c r="AJ20" s="182"/>
      <c r="AK20" s="107"/>
      <c r="AL20" t="s" s="298">
        <v>255</v>
      </c>
      <c r="AM20" s="299"/>
      <c r="AN20" s="300"/>
      <c r="AO20" s="250">
        <f>SUM(AG37:AG40)</f>
        <v>0</v>
      </c>
      <c r="AP20" s="251">
        <f>AO20/$AO$14</f>
      </c>
      <c r="AQ20" s="250">
        <f>SUM(AH37:AH40)</f>
        <v>0</v>
      </c>
      <c r="AR20" s="251">
        <f>AQ20/$AQ$14</f>
      </c>
      <c r="AS20" s="250">
        <f>SUM(AI37:AI40)</f>
        <v>0</v>
      </c>
      <c r="AT20" s="252">
        <f>AS20/$AS$14</f>
      </c>
      <c r="AU20" s="182"/>
      <c r="AV20" s="107"/>
      <c r="AW20" t="s" s="259">
        <v>256</v>
      </c>
      <c r="AX20" s="204"/>
      <c r="AY20" s="204"/>
      <c r="AZ20" s="224"/>
      <c r="BA20" s="225">
        <f>BA11-BA19</f>
        <v>0</v>
      </c>
      <c r="BB20" s="225">
        <f>BB11-BB19</f>
        <v>0</v>
      </c>
      <c r="BC20" s="294">
        <f>BC11-BC19</f>
        <v>0</v>
      </c>
      <c r="BD20" s="182"/>
      <c r="BE20" s="107"/>
      <c r="BF20" t="s" s="215">
        <v>233</v>
      </c>
      <c r="BG20" s="136"/>
      <c r="BH20" s="136"/>
      <c r="BI20" s="208"/>
      <c r="BJ20" s="131">
        <f>Q40</f>
        <v>0</v>
      </c>
      <c r="BK20" s="131"/>
      <c r="BL20" s="216"/>
      <c r="BM20" s="182"/>
      <c r="BN20" s="107"/>
      <c r="BO20" t="s" s="235">
        <v>257</v>
      </c>
      <c r="BP20" s="236"/>
      <c r="BQ20" s="237"/>
      <c r="BR20" s="250">
        <f>'Données à saisir'!I103</f>
        <v>0</v>
      </c>
      <c r="BS20" s="250">
        <f>'Données à saisir'!I104</f>
        <v>0</v>
      </c>
      <c r="BT20" s="250">
        <f>'Données à saisir'!I105</f>
        <v>0</v>
      </c>
      <c r="BU20" s="250">
        <f>'Données à saisir'!I106</f>
        <v>0</v>
      </c>
      <c r="BV20" s="284">
        <f>'Données à saisir'!I107</f>
        <v>0</v>
      </c>
      <c r="BW20" s="182"/>
      <c r="BX20" s="107"/>
      <c r="BY20" s="289">
        <f>'Données à saisir'!I108</f>
        <v>0</v>
      </c>
      <c r="BZ20" s="250">
        <f>'Données à saisir'!I109</f>
        <v>0</v>
      </c>
      <c r="CA20" s="250">
        <f>'Données à saisir'!I110</f>
        <v>0</v>
      </c>
      <c r="CB20" s="250">
        <f>'Données à saisir'!I111</f>
        <v>0</v>
      </c>
      <c r="CC20" s="250">
        <f>'Données à saisir'!I112</f>
        <v>0</v>
      </c>
      <c r="CD20" s="250">
        <f>'Données à saisir'!I113</f>
        <v>0</v>
      </c>
      <c r="CE20" s="290">
        <f>'Données à saisir'!I114</f>
        <v>0</v>
      </c>
      <c r="CF20" s="291">
        <f>SUM(BR20:CE20)</f>
        <v>0</v>
      </c>
    </row>
    <row r="21" ht="15" customHeight="1">
      <c r="A21" s="150"/>
      <c r="B21" s="301"/>
      <c r="C21" s="302"/>
      <c r="D21" s="302"/>
      <c r="E21" s="302"/>
      <c r="F21" s="302"/>
      <c r="G21" s="302"/>
      <c r="H21" s="303"/>
      <c r="I21" s="154"/>
      <c r="J21" s="107"/>
      <c r="K21" t="s" s="219">
        <f>'Données à saisir'!A25</f>
        <v>258</v>
      </c>
      <c r="L21" s="136"/>
      <c r="M21" s="136"/>
      <c r="N21" s="136"/>
      <c r="O21" s="136"/>
      <c r="P21" s="213"/>
      <c r="Q21" t="s" s="220">
        <f>IF(ISBLANK('Données à saisir'!B25),"",'Données à saisir'!B25)</f>
      </c>
      <c r="R21" s="182"/>
      <c r="S21" s="107"/>
      <c r="T21" t="s" s="221">
        <v>259</v>
      </c>
      <c r="U21" s="136"/>
      <c r="V21" s="136"/>
      <c r="W21" s="208"/>
      <c r="X21" s="126">
        <f>'Données à saisir'!B139</f>
        <v>0</v>
      </c>
      <c r="Y21" s="126">
        <f>'Données à saisir'!C139</f>
        <v>0</v>
      </c>
      <c r="Z21" s="222">
        <f>'Données à saisir'!D139</f>
        <v>0</v>
      </c>
      <c r="AA21" s="182"/>
      <c r="AB21" s="107"/>
      <c r="AC21" t="s" s="219">
        <f>'Données à saisir'!A80</f>
        <v>260</v>
      </c>
      <c r="AD21" s="136"/>
      <c r="AE21" s="136"/>
      <c r="AF21" s="208"/>
      <c r="AG21" s="209">
        <f>IF(ISBLANK('Données à saisir'!B80),0,'Données à saisir'!B80)</f>
        <v>0</v>
      </c>
      <c r="AH21" s="209">
        <f>IF(ISBLANK('Données à saisir'!C80),0,'Données à saisir'!C80)</f>
        <v>0</v>
      </c>
      <c r="AI21" s="210">
        <f>IF(ISBLANK('Données à saisir'!D80),0,'Données à saisir'!D80)</f>
        <v>0</v>
      </c>
      <c r="AJ21" s="182"/>
      <c r="AK21" s="107"/>
      <c r="AL21" t="s" s="253">
        <v>261</v>
      </c>
      <c r="AM21" s="254"/>
      <c r="AN21" s="255"/>
      <c r="AO21" s="267">
        <f>AO18-AO19-AO20</f>
        <v>0</v>
      </c>
      <c r="AP21" s="269">
        <f>AO21/$AO$14</f>
      </c>
      <c r="AQ21" s="267">
        <f>AQ18-AQ19-AQ20</f>
        <v>0</v>
      </c>
      <c r="AR21" s="269">
        <f>AQ21/$AQ$14</f>
      </c>
      <c r="AS21" s="267">
        <f>AS18-AS19-AS20</f>
        <v>0</v>
      </c>
      <c r="AT21" s="270">
        <f>AS21/$AS$14</f>
      </c>
      <c r="AU21" s="182"/>
      <c r="AV21" s="107"/>
      <c r="AW21" t="s" s="304">
        <v>262</v>
      </c>
      <c r="AX21" s="236"/>
      <c r="AY21" s="236"/>
      <c r="AZ21" s="237"/>
      <c r="BA21" s="247">
        <f>BA19/250</f>
        <v>0</v>
      </c>
      <c r="BB21" s="247">
        <f>BB19/250</f>
        <v>0</v>
      </c>
      <c r="BC21" s="248">
        <f>BC19/250</f>
        <v>0</v>
      </c>
      <c r="BD21" s="182"/>
      <c r="BE21" s="107"/>
      <c r="BF21" t="s" s="215">
        <v>240</v>
      </c>
      <c r="BG21" s="136"/>
      <c r="BH21" s="136"/>
      <c r="BI21" s="208"/>
      <c r="BJ21" s="131">
        <f>Q44+Q45</f>
        <v>0</v>
      </c>
      <c r="BK21" s="131"/>
      <c r="BL21" s="216"/>
      <c r="BM21" s="182"/>
      <c r="BN21" s="107"/>
      <c r="BO21" t="s" s="253">
        <v>263</v>
      </c>
      <c r="BP21" s="254"/>
      <c r="BQ21" s="255"/>
      <c r="BR21" s="267">
        <f>SUM(BR19:BR20)</f>
        <v>0</v>
      </c>
      <c r="BS21" s="267">
        <f>SUM(BS19:BS20)</f>
        <v>0</v>
      </c>
      <c r="BT21" s="267">
        <f>SUM(BT19:BT20)</f>
        <v>0</v>
      </c>
      <c r="BU21" s="267">
        <f>SUM(BU19:BU20)</f>
        <v>0</v>
      </c>
      <c r="BV21" s="268">
        <f>SUM(BV19:BV20)</f>
        <v>0</v>
      </c>
      <c r="BW21" s="182"/>
      <c r="BX21" s="107"/>
      <c r="BY21" s="305">
        <f>SUM(BY19:BY20)</f>
        <v>0</v>
      </c>
      <c r="BZ21" s="267">
        <f>SUM(BZ19:BZ20)</f>
        <v>0</v>
      </c>
      <c r="CA21" s="267">
        <f>SUM(CA19:CA20)</f>
        <v>0</v>
      </c>
      <c r="CB21" s="267">
        <f>SUM(CB19:CB20)</f>
        <v>0</v>
      </c>
      <c r="CC21" s="267">
        <f>SUM(CC19:CC20)</f>
        <v>0</v>
      </c>
      <c r="CD21" s="267">
        <f>SUM(CD19:CD20)</f>
        <v>0</v>
      </c>
      <c r="CE21" s="306">
        <f>SUM(CE19:CE20)</f>
        <v>0</v>
      </c>
      <c r="CF21" s="307">
        <f>SUM(BR21:CE21)</f>
        <v>0</v>
      </c>
    </row>
    <row r="22" ht="15" customHeight="1">
      <c r="A22" s="150"/>
      <c r="B22" s="100"/>
      <c r="C22" s="136"/>
      <c r="D22" s="136"/>
      <c r="E22" s="136"/>
      <c r="F22" s="136"/>
      <c r="G22" s="136"/>
      <c r="H22" s="161"/>
      <c r="I22" s="154"/>
      <c r="J22" s="107"/>
      <c r="K22" t="s" s="219">
        <f>'Données à saisir'!A26</f>
        <v>264</v>
      </c>
      <c r="L22" s="136"/>
      <c r="M22" s="136"/>
      <c r="N22" s="136"/>
      <c r="O22" s="136"/>
      <c r="P22" s="213"/>
      <c r="Q22" t="s" s="220">
        <f>IF(ISBLANK('Données à saisir'!B26),"",'Données à saisir'!B26)</f>
      </c>
      <c r="R22" s="182"/>
      <c r="S22" s="107"/>
      <c r="T22" s="308"/>
      <c r="U22" s="236"/>
      <c r="V22" s="236"/>
      <c r="W22" s="237"/>
      <c r="X22" s="238"/>
      <c r="Y22" s="238"/>
      <c r="Z22" s="309"/>
      <c r="AA22" s="182"/>
      <c r="AB22" s="107"/>
      <c r="AC22" t="s" s="219">
        <f>'Données à saisir'!A81</f>
        <v>265</v>
      </c>
      <c r="AD22" s="136"/>
      <c r="AE22" s="136"/>
      <c r="AF22" s="208"/>
      <c r="AG22" s="209">
        <f>IF(ISBLANK('Données à saisir'!B81),0,'Données à saisir'!B81)</f>
        <v>0</v>
      </c>
      <c r="AH22" s="209">
        <f>IF(ISBLANK('Données à saisir'!C81),0,'Données à saisir'!C81)</f>
        <v>0</v>
      </c>
      <c r="AI22" s="210">
        <f>IF(ISBLANK('Données à saisir'!D81),0,'Données à saisir'!D81)</f>
        <v>0</v>
      </c>
      <c r="AJ22" s="182"/>
      <c r="AK22" s="107"/>
      <c r="AL22" t="s" s="310">
        <v>266</v>
      </c>
      <c r="AM22" s="272"/>
      <c r="AN22" s="273"/>
      <c r="AO22" s="274">
        <f>AG43</f>
        <v>0</v>
      </c>
      <c r="AP22" s="282">
        <f>AO22/$AO$14</f>
      </c>
      <c r="AQ22" s="274">
        <f>AH43</f>
        <v>0</v>
      </c>
      <c r="AR22" s="282">
        <f>AQ22/$AQ$14</f>
      </c>
      <c r="AS22" s="274">
        <f>AI43</f>
        <v>0</v>
      </c>
      <c r="AT22" s="283">
        <f>AS22/$AS$14</f>
      </c>
      <c r="AU22" s="182"/>
      <c r="AV22" s="6"/>
      <c r="AW22" s="110"/>
      <c r="AX22" s="110"/>
      <c r="AY22" s="110"/>
      <c r="AZ22" s="110"/>
      <c r="BA22" s="311"/>
      <c r="BB22" s="110"/>
      <c r="BC22" s="110"/>
      <c r="BD22" s="6"/>
      <c r="BE22" s="107"/>
      <c r="BF22" t="s" s="215">
        <v>246</v>
      </c>
      <c r="BG22" s="136"/>
      <c r="BH22" s="136"/>
      <c r="BI22" s="208"/>
      <c r="BJ22" t="s" s="258">
        <f>Q46</f>
      </c>
      <c r="BK22" s="131"/>
      <c r="BL22" s="216"/>
      <c r="BM22" s="182"/>
      <c r="BN22" s="107"/>
      <c r="BO22" t="s" s="259">
        <v>210</v>
      </c>
      <c r="BP22" s="204"/>
      <c r="BQ22" s="224"/>
      <c r="BR22" s="225">
        <f>Q12</f>
        <v>0</v>
      </c>
      <c r="BS22" s="279"/>
      <c r="BT22" s="279"/>
      <c r="BU22" s="279"/>
      <c r="BV22" s="280"/>
      <c r="BW22" s="182"/>
      <c r="BX22" s="107"/>
      <c r="BY22" s="295"/>
      <c r="BZ22" s="279"/>
      <c r="CA22" s="225"/>
      <c r="CB22" s="225"/>
      <c r="CC22" s="279"/>
      <c r="CD22" s="279"/>
      <c r="CE22" s="312"/>
      <c r="CF22" s="297">
        <f>SUM(BR22:CE22)</f>
        <v>0</v>
      </c>
    </row>
    <row r="23" ht="15" customHeight="1">
      <c r="A23" s="150"/>
      <c r="B23" s="100"/>
      <c r="C23" t="s" s="313">
        <f>IF(ISBLANK('Données à saisir'!B6),"",('Données à saisir'!B6))</f>
      </c>
      <c r="D23" s="314"/>
      <c r="E23" s="314"/>
      <c r="F23" s="314"/>
      <c r="G23" s="314"/>
      <c r="H23" s="161"/>
      <c r="I23" s="154"/>
      <c r="J23" s="107"/>
      <c r="K23" t="s" s="212">
        <v>267</v>
      </c>
      <c r="L23" s="136"/>
      <c r="M23" s="136"/>
      <c r="N23" s="136"/>
      <c r="O23" s="136"/>
      <c r="P23" s="213"/>
      <c r="Q23" s="214">
        <f>SUM(Q24:Q28)</f>
        <v>0</v>
      </c>
      <c r="R23" s="182"/>
      <c r="S23" s="6"/>
      <c r="T23" s="110"/>
      <c r="U23" s="110"/>
      <c r="V23" s="110"/>
      <c r="W23" s="110"/>
      <c r="X23" s="110"/>
      <c r="Y23" s="110"/>
      <c r="Z23" s="110"/>
      <c r="AA23" s="6"/>
      <c r="AB23" s="107"/>
      <c r="AC23" t="s" s="219">
        <f>'Données à saisir'!A82</f>
        <v>268</v>
      </c>
      <c r="AD23" s="136"/>
      <c r="AE23" s="136"/>
      <c r="AF23" s="208"/>
      <c r="AG23" s="209">
        <f>IF(ISBLANK('Données à saisir'!B82),0,'Données à saisir'!B82)</f>
        <v>0</v>
      </c>
      <c r="AH23" s="209">
        <f>IF(ISBLANK('Données à saisir'!C82),0,'Données à saisir'!C82)</f>
        <v>0</v>
      </c>
      <c r="AI23" s="210">
        <f>IF(ISBLANK('Données à saisir'!D82),0,'Données à saisir'!D82)</f>
        <v>0</v>
      </c>
      <c r="AJ23" s="182"/>
      <c r="AK23" s="107"/>
      <c r="AL23" t="s" s="253">
        <v>269</v>
      </c>
      <c r="AM23" s="254"/>
      <c r="AN23" s="255"/>
      <c r="AO23" s="267">
        <f>AO21-AO22</f>
        <v>0</v>
      </c>
      <c r="AP23" s="269">
        <f>AO23/$AO$14</f>
      </c>
      <c r="AQ23" s="267">
        <f>AQ21-AQ22</f>
        <v>0</v>
      </c>
      <c r="AR23" s="269">
        <f>AQ23/$AQ$14</f>
      </c>
      <c r="AS23" s="267">
        <f>AS21-AS22</f>
        <v>0</v>
      </c>
      <c r="AT23" s="270">
        <f>AS23/$AS$14</f>
      </c>
      <c r="AU23" s="182"/>
      <c r="AV23" s="6"/>
      <c r="AW23" s="28"/>
      <c r="AX23" s="136"/>
      <c r="AY23" s="136"/>
      <c r="AZ23" s="136"/>
      <c r="BA23" s="315"/>
      <c r="BB23" s="315"/>
      <c r="BC23" s="315"/>
      <c r="BD23" s="6"/>
      <c r="BE23" s="107"/>
      <c r="BF23" t="s" s="235">
        <v>270</v>
      </c>
      <c r="BG23" s="236"/>
      <c r="BH23" s="236"/>
      <c r="BI23" s="237"/>
      <c r="BJ23" s="250">
        <f>AO44</f>
        <v>0</v>
      </c>
      <c r="BK23" s="250">
        <f>AQ44</f>
        <v>0</v>
      </c>
      <c r="BL23" s="284">
        <f>AS44</f>
        <v>0</v>
      </c>
      <c r="BM23" s="182"/>
      <c r="BN23" s="107"/>
      <c r="BO23" t="s" s="235">
        <v>267</v>
      </c>
      <c r="BP23" s="236"/>
      <c r="BQ23" s="237"/>
      <c r="BR23" s="250">
        <f>Q23</f>
        <v>0</v>
      </c>
      <c r="BS23" s="250"/>
      <c r="BT23" s="250"/>
      <c r="BU23" s="250"/>
      <c r="BV23" s="284"/>
      <c r="BW23" s="182"/>
      <c r="BX23" s="107"/>
      <c r="BY23" s="289"/>
      <c r="BZ23" s="250"/>
      <c r="CA23" s="250"/>
      <c r="CB23" s="250"/>
      <c r="CC23" s="250"/>
      <c r="CD23" s="250"/>
      <c r="CE23" s="290"/>
      <c r="CF23" s="291">
        <f>SUM(BR23:CE23)</f>
        <v>0</v>
      </c>
    </row>
    <row r="24" ht="15" customHeight="1">
      <c r="A24" s="150"/>
      <c r="B24" s="100"/>
      <c r="C24" s="314"/>
      <c r="D24" s="314"/>
      <c r="E24" s="314"/>
      <c r="F24" s="314"/>
      <c r="G24" s="314"/>
      <c r="H24" s="161"/>
      <c r="I24" s="154"/>
      <c r="J24" s="107"/>
      <c r="K24" t="s" s="219">
        <f>'Données à saisir'!A27</f>
        <v>271</v>
      </c>
      <c r="L24" s="136"/>
      <c r="M24" s="136"/>
      <c r="N24" s="136"/>
      <c r="O24" s="136"/>
      <c r="P24" s="213"/>
      <c r="Q24" t="s" s="220">
        <f>IF(ISBLANK('Données à saisir'!B27),"",'Données à saisir'!B27)</f>
      </c>
      <c r="R24" s="182"/>
      <c r="S24" s="6"/>
      <c r="T24" s="86"/>
      <c r="U24" s="86"/>
      <c r="V24" s="86"/>
      <c r="W24" s="86"/>
      <c r="X24" s="86"/>
      <c r="Y24" s="86"/>
      <c r="Z24" s="86"/>
      <c r="AA24" s="6"/>
      <c r="AB24" s="107"/>
      <c r="AC24" t="s" s="219">
        <f>'Données à saisir'!A83</f>
        <v>272</v>
      </c>
      <c r="AD24" s="136"/>
      <c r="AE24" s="136"/>
      <c r="AF24" s="208"/>
      <c r="AG24" s="209">
        <f>IF(ISBLANK('Données à saisir'!B83),0,'Données à saisir'!B83)</f>
        <v>0</v>
      </c>
      <c r="AH24" s="209">
        <f>IF(ISBLANK('Données à saisir'!C83),0,'Données à saisir'!C83)</f>
        <v>0</v>
      </c>
      <c r="AI24" s="210">
        <f>IF(ISBLANK('Données à saisir'!D83),0,'Données à saisir'!D83)</f>
        <v>0</v>
      </c>
      <c r="AJ24" s="182"/>
      <c r="AK24" s="107"/>
      <c r="AL24" t="s" s="223">
        <v>273</v>
      </c>
      <c r="AM24" s="292"/>
      <c r="AN24" s="293"/>
      <c r="AO24" s="225">
        <f>AG42</f>
        <v>0</v>
      </c>
      <c r="AP24" s="226">
        <f>AO24/$AO$14</f>
      </c>
      <c r="AQ24" s="225">
        <f>AH42</f>
        <v>0</v>
      </c>
      <c r="AR24" s="226">
        <f>AQ24/$AQ$14</f>
      </c>
      <c r="AS24" s="225">
        <f>AI42</f>
        <v>0</v>
      </c>
      <c r="AT24" s="227">
        <f>AS24/$AS$14</f>
      </c>
      <c r="AU24" s="182"/>
      <c r="AV24" s="6"/>
      <c r="AW24" s="6"/>
      <c r="AX24" s="6"/>
      <c r="AY24" s="6"/>
      <c r="AZ24" s="6"/>
      <c r="BA24" s="6"/>
      <c r="BB24" s="6"/>
      <c r="BC24" s="6"/>
      <c r="BD24" s="6"/>
      <c r="BE24" s="107"/>
      <c r="BF24" t="s" s="253">
        <v>274</v>
      </c>
      <c r="BG24" s="254"/>
      <c r="BH24" s="254"/>
      <c r="BI24" s="255"/>
      <c r="BJ24" s="267">
        <f>SUM(BJ19:BJ23)</f>
        <v>0</v>
      </c>
      <c r="BK24" s="267">
        <f>SUM(BK19:BK23)</f>
        <v>0</v>
      </c>
      <c r="BL24" s="268">
        <f>SUM(BL19:BL23)</f>
        <v>0</v>
      </c>
      <c r="BM24" s="182"/>
      <c r="BN24" s="107"/>
      <c r="BO24" t="s" s="253">
        <v>275</v>
      </c>
      <c r="BP24" s="254"/>
      <c r="BQ24" s="255"/>
      <c r="BR24" s="267">
        <f>SUM(BR22:BR23)</f>
        <v>0</v>
      </c>
      <c r="BS24" s="267"/>
      <c r="BT24" s="267"/>
      <c r="BU24" s="267"/>
      <c r="BV24" s="268"/>
      <c r="BW24" s="182"/>
      <c r="BX24" s="107"/>
      <c r="BY24" s="305"/>
      <c r="BZ24" s="267"/>
      <c r="CA24" s="267"/>
      <c r="CB24" s="267"/>
      <c r="CC24" s="267"/>
      <c r="CD24" s="267"/>
      <c r="CE24" s="306"/>
      <c r="CF24" s="307">
        <f>SUM(BR24:CE24)</f>
        <v>0</v>
      </c>
    </row>
    <row r="25" ht="15" customHeight="1">
      <c r="A25" s="150"/>
      <c r="B25" s="100"/>
      <c r="C25" s="314"/>
      <c r="D25" s="314"/>
      <c r="E25" s="314"/>
      <c r="F25" s="314"/>
      <c r="G25" s="314"/>
      <c r="H25" s="161"/>
      <c r="I25" s="154"/>
      <c r="J25" s="107"/>
      <c r="K25" t="s" s="219">
        <f>'Données à saisir'!A28</f>
        <v>276</v>
      </c>
      <c r="L25" s="136"/>
      <c r="M25" s="136"/>
      <c r="N25" s="136"/>
      <c r="O25" s="136"/>
      <c r="P25" s="213"/>
      <c r="Q25" t="s" s="220">
        <f>IF(ISBLANK('Données à saisir'!B28),"",'Données à saisir'!B28)</f>
      </c>
      <c r="R25" s="182"/>
      <c r="S25" s="97"/>
      <c r="T25" t="s" s="155">
        <v>277</v>
      </c>
      <c r="U25" s="156"/>
      <c r="V25" s="156"/>
      <c r="W25" s="156"/>
      <c r="X25" s="156"/>
      <c r="Y25" s="156"/>
      <c r="Z25" s="157"/>
      <c r="AA25" s="87"/>
      <c r="AB25" s="107"/>
      <c r="AC25" t="s" s="219">
        <f>'Données à saisir'!A84</f>
        <v>278</v>
      </c>
      <c r="AD25" s="136"/>
      <c r="AE25" s="136"/>
      <c r="AF25" s="208"/>
      <c r="AG25" s="209">
        <f>IF(ISBLANK('Données à saisir'!B84),0,'Données à saisir'!B84)</f>
        <v>0</v>
      </c>
      <c r="AH25" s="209">
        <f>IF(ISBLANK('Données à saisir'!C84),0,'Données à saisir'!C84)</f>
        <v>0</v>
      </c>
      <c r="AI25" s="210">
        <f>IF(ISBLANK('Données à saisir'!D84),0,'Données à saisir'!D84)</f>
        <v>0</v>
      </c>
      <c r="AJ25" s="182"/>
      <c r="AK25" s="107"/>
      <c r="AL25" t="s" s="298">
        <v>279</v>
      </c>
      <c r="AM25" s="299"/>
      <c r="AN25" s="300"/>
      <c r="AO25" s="250">
        <f>AO24*-1</f>
        <v>0</v>
      </c>
      <c r="AP25" s="251">
        <f>AO25/$AO$14</f>
      </c>
      <c r="AQ25" s="250">
        <f>AQ24*-1</f>
        <v>0</v>
      </c>
      <c r="AR25" s="251">
        <f>AQ25/$AQ$14</f>
      </c>
      <c r="AS25" s="250">
        <f>AS24*-1</f>
        <v>0</v>
      </c>
      <c r="AT25" s="252">
        <f>AS25/$AS$14</f>
      </c>
      <c r="AU25" s="182"/>
      <c r="AV25" s="6"/>
      <c r="AW25" s="6"/>
      <c r="AX25" s="6"/>
      <c r="AY25" s="6"/>
      <c r="AZ25" s="6"/>
      <c r="BA25" s="93"/>
      <c r="BB25" s="6"/>
      <c r="BC25" s="6"/>
      <c r="BD25" s="6"/>
      <c r="BE25" s="107"/>
      <c r="BF25" t="s" s="271">
        <v>280</v>
      </c>
      <c r="BG25" s="272"/>
      <c r="BH25" s="272"/>
      <c r="BI25" s="273"/>
      <c r="BJ25" s="274">
        <f>BJ24-BJ18</f>
        <v>0</v>
      </c>
      <c r="BK25" s="274">
        <f>BK24-BK18</f>
        <v>0</v>
      </c>
      <c r="BL25" s="275">
        <f>BL24-BL18</f>
        <v>0</v>
      </c>
      <c r="BM25" s="182"/>
      <c r="BN25" s="107"/>
      <c r="BO25" t="s" s="259">
        <v>281</v>
      </c>
      <c r="BP25" s="204"/>
      <c r="BQ25" s="224"/>
      <c r="BR25" t="s" s="316">
        <f>Q30</f>
      </c>
      <c r="BS25" s="225"/>
      <c r="BT25" s="225"/>
      <c r="BU25" s="225"/>
      <c r="BV25" s="294"/>
      <c r="BW25" s="182"/>
      <c r="BX25" s="107"/>
      <c r="BY25" s="295"/>
      <c r="BZ25" s="225"/>
      <c r="CA25" s="225"/>
      <c r="CB25" s="225"/>
      <c r="CC25" s="225"/>
      <c r="CD25" s="225"/>
      <c r="CE25" s="296"/>
      <c r="CF25" s="297">
        <f>SUM(BR25:CE25)</f>
        <v>0</v>
      </c>
    </row>
    <row r="26" ht="15" customHeight="1">
      <c r="A26" s="150"/>
      <c r="B26" s="100"/>
      <c r="C26" s="314"/>
      <c r="D26" s="314"/>
      <c r="E26" s="314"/>
      <c r="F26" s="314"/>
      <c r="G26" s="314"/>
      <c r="H26" s="161"/>
      <c r="I26" s="154"/>
      <c r="J26" s="107"/>
      <c r="K26" t="s" s="219">
        <f>'Données à saisir'!A29</f>
        <v>282</v>
      </c>
      <c r="L26" s="136"/>
      <c r="M26" s="136"/>
      <c r="N26" s="136"/>
      <c r="O26" s="136"/>
      <c r="P26" s="213"/>
      <c r="Q26" t="s" s="220">
        <f>IF(ISBLANK('Données à saisir'!B29),"",'Données à saisir'!B29)</f>
      </c>
      <c r="R26" s="182"/>
      <c r="S26" s="97"/>
      <c r="T26" s="162"/>
      <c r="U26" s="163"/>
      <c r="V26" s="163"/>
      <c r="W26" s="163"/>
      <c r="X26" s="163"/>
      <c r="Y26" s="163"/>
      <c r="Z26" s="164"/>
      <c r="AA26" s="87"/>
      <c r="AB26" s="107"/>
      <c r="AC26" t="s" s="219">
        <f>'Données à saisir'!A85</f>
        <v>283</v>
      </c>
      <c r="AD26" s="136"/>
      <c r="AE26" s="136"/>
      <c r="AF26" s="208"/>
      <c r="AG26" s="209">
        <f>IF(ISBLANK('Données à saisir'!B85),0,'Données à saisir'!B85)</f>
        <v>0</v>
      </c>
      <c r="AH26" s="209">
        <f>IF(ISBLANK('Données à saisir'!C85),0,'Données à saisir'!C85)</f>
        <v>0</v>
      </c>
      <c r="AI26" s="210">
        <f>IF(ISBLANK('Données à saisir'!D85),0,'Données à saisir'!D85)</f>
        <v>0</v>
      </c>
      <c r="AJ26" s="182"/>
      <c r="AK26" s="107"/>
      <c r="AL26" t="s" s="253">
        <v>284</v>
      </c>
      <c r="AM26" s="254"/>
      <c r="AN26" s="255"/>
      <c r="AO26" s="267">
        <f>AO23+AO25</f>
        <v>0</v>
      </c>
      <c r="AP26" s="269">
        <f>AO26/$AO$14</f>
      </c>
      <c r="AQ26" s="267">
        <f>AQ23+AQ25</f>
        <v>0</v>
      </c>
      <c r="AR26" s="269">
        <f>AQ26/$AQ$14</f>
      </c>
      <c r="AS26" s="267">
        <f>AS23+AS25</f>
        <v>0</v>
      </c>
      <c r="AT26" s="270">
        <f>AS26/$AS$14</f>
      </c>
      <c r="AU26" s="182"/>
      <c r="AV26" s="6"/>
      <c r="AW26" s="6"/>
      <c r="AX26" s="6"/>
      <c r="AY26" s="6"/>
      <c r="AZ26" s="6"/>
      <c r="BA26" s="6"/>
      <c r="BB26" s="6"/>
      <c r="BC26" s="6"/>
      <c r="BD26" s="6"/>
      <c r="BE26" s="107"/>
      <c r="BF26" t="s" s="253">
        <v>285</v>
      </c>
      <c r="BG26" s="254"/>
      <c r="BH26" s="254"/>
      <c r="BI26" s="255"/>
      <c r="BJ26" s="267">
        <f>BJ25</f>
        <v>0</v>
      </c>
      <c r="BK26" s="267">
        <f>BJ26+BK25</f>
        <v>0</v>
      </c>
      <c r="BL26" s="268">
        <f>BK26+BL25</f>
        <v>0</v>
      </c>
      <c r="BM26" s="182"/>
      <c r="BN26" s="107"/>
      <c r="BO26" t="s" s="215">
        <v>286</v>
      </c>
      <c r="BP26" s="136"/>
      <c r="BQ26" s="208"/>
      <c r="BR26" s="131">
        <f t="shared" si="314" ref="BR26:CE26">IF(ISERROR('Données à saisir'!$J$73/12),0,'Données à saisir'!$J$73/12)</f>
        <v>0</v>
      </c>
      <c r="BS26" s="131">
        <f t="shared" si="314"/>
        <v>0</v>
      </c>
      <c r="BT26" s="131">
        <f t="shared" si="314"/>
        <v>0</v>
      </c>
      <c r="BU26" s="131">
        <f t="shared" si="314"/>
        <v>0</v>
      </c>
      <c r="BV26" s="216">
        <f t="shared" si="314"/>
        <v>0</v>
      </c>
      <c r="BW26" s="182"/>
      <c r="BX26" s="107"/>
      <c r="BY26" s="276">
        <f t="shared" si="314"/>
        <v>0</v>
      </c>
      <c r="BZ26" s="131">
        <f t="shared" si="314"/>
        <v>0</v>
      </c>
      <c r="CA26" s="131">
        <f t="shared" si="314"/>
        <v>0</v>
      </c>
      <c r="CB26" s="131">
        <f t="shared" si="314"/>
        <v>0</v>
      </c>
      <c r="CC26" s="131">
        <f t="shared" si="314"/>
        <v>0</v>
      </c>
      <c r="CD26" s="131">
        <f t="shared" si="314"/>
        <v>0</v>
      </c>
      <c r="CE26" s="277">
        <f t="shared" si="314"/>
        <v>0</v>
      </c>
      <c r="CF26" s="278">
        <f>SUM(BR26:CE26)</f>
        <v>0</v>
      </c>
    </row>
    <row r="27" ht="15" customHeight="1">
      <c r="A27" s="150"/>
      <c r="B27" s="100"/>
      <c r="C27" s="317"/>
      <c r="D27" s="317"/>
      <c r="E27" s="317"/>
      <c r="F27" s="317"/>
      <c r="G27" s="317"/>
      <c r="H27" s="161"/>
      <c r="I27" s="154"/>
      <c r="J27" s="107"/>
      <c r="K27" t="s" s="219">
        <f>'Données à saisir'!A30</f>
        <v>287</v>
      </c>
      <c r="L27" s="136"/>
      <c r="M27" s="136"/>
      <c r="N27" s="136"/>
      <c r="O27" s="136"/>
      <c r="P27" s="213"/>
      <c r="Q27" t="s" s="220">
        <f>IF(ISBLANK('Données à saisir'!B30),"",'Données à saisir'!B30)</f>
      </c>
      <c r="R27" s="182"/>
      <c r="S27" s="97"/>
      <c r="T27" s="165"/>
      <c r="U27" s="166"/>
      <c r="V27" s="166"/>
      <c r="W27" s="166"/>
      <c r="X27" s="166"/>
      <c r="Y27" s="166"/>
      <c r="Z27" s="167"/>
      <c r="AA27" s="87"/>
      <c r="AB27" s="107"/>
      <c r="AC27" t="s" s="219">
        <f>'Données à saisir'!A86</f>
        <v>288</v>
      </c>
      <c r="AD27" s="136"/>
      <c r="AE27" s="136"/>
      <c r="AF27" s="208"/>
      <c r="AG27" s="209">
        <f>IF(ISBLANK('Données à saisir'!B86),0,'Données à saisir'!B86)</f>
        <v>0</v>
      </c>
      <c r="AH27" s="209">
        <f>IF(ISBLANK('Données à saisir'!C86),0,'Données à saisir'!C86)</f>
        <v>0</v>
      </c>
      <c r="AI27" s="210">
        <f>IF(ISBLANK('Données à saisir'!D86),0,'Données à saisir'!D86)</f>
        <v>0</v>
      </c>
      <c r="AJ27" s="182"/>
      <c r="AK27" s="107"/>
      <c r="AL27" t="s" s="253">
        <v>289</v>
      </c>
      <c r="AM27" s="254"/>
      <c r="AN27" s="255"/>
      <c r="AO27" s="267">
        <f>IF(ISERROR(AO26-AG45),AO26,(AO26-AG45))</f>
        <v>0</v>
      </c>
      <c r="AP27" s="269">
        <f>AO27/$AO$14</f>
      </c>
      <c r="AQ27" s="267">
        <f>IF(ISERROR(AQ26-AH45),AQ26,(AQ26-AH45))</f>
        <v>0</v>
      </c>
      <c r="AR27" s="269">
        <f>AQ27/$AQ$14</f>
      </c>
      <c r="AS27" s="267">
        <f>IF(ISERROR(AS26-AI45),AS26,(AS26-AI45))</f>
        <v>0</v>
      </c>
      <c r="AT27" s="270">
        <f>AS27/$AS$14</f>
      </c>
      <c r="AU27" s="182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204"/>
      <c r="BG27" s="204"/>
      <c r="BH27" s="204"/>
      <c r="BI27" s="204"/>
      <c r="BJ27" s="204"/>
      <c r="BK27" s="204"/>
      <c r="BL27" s="204"/>
      <c r="BM27" s="6"/>
      <c r="BN27" s="107"/>
      <c r="BO27" t="s" s="215">
        <v>290</v>
      </c>
      <c r="BP27" s="136"/>
      <c r="BQ27" s="208"/>
      <c r="BR27" s="131">
        <f>BR19*'Données à saisir'!$D$123</f>
        <v>0</v>
      </c>
      <c r="BS27" s="131">
        <f>BS19*'Données à saisir'!$D$123</f>
        <v>0</v>
      </c>
      <c r="BT27" s="131">
        <f>BT19*'Données à saisir'!$D$123</f>
        <v>0</v>
      </c>
      <c r="BU27" s="131">
        <f>BU19*'Données à saisir'!$D$123</f>
        <v>0</v>
      </c>
      <c r="BV27" s="216">
        <f>BV19*'Données à saisir'!$D$123</f>
        <v>0</v>
      </c>
      <c r="BW27" s="182"/>
      <c r="BX27" s="107"/>
      <c r="BY27" s="276">
        <f>BY19*'Données à saisir'!$D$123</f>
        <v>0</v>
      </c>
      <c r="BZ27" s="131">
        <f>BZ19*'Données à saisir'!$D$123</f>
        <v>0</v>
      </c>
      <c r="CA27" s="131">
        <f>CA19*'Données à saisir'!$D$123</f>
        <v>0</v>
      </c>
      <c r="CB27" s="131">
        <f>CB19*'Données à saisir'!$D$123</f>
        <v>0</v>
      </c>
      <c r="CC27" s="131">
        <f>CC19*'Données à saisir'!$D$123</f>
        <v>0</v>
      </c>
      <c r="CD27" s="131">
        <f>CD19*'Données à saisir'!$D$123</f>
        <v>0</v>
      </c>
      <c r="CE27" s="277">
        <f>CE19*'Données à saisir'!$D$123</f>
        <v>0</v>
      </c>
      <c r="CF27" s="278">
        <f>SUM(BR27:CE27)</f>
        <v>0</v>
      </c>
    </row>
    <row r="28" ht="15" customHeight="1">
      <c r="A28" s="150"/>
      <c r="B28" s="100"/>
      <c r="C28" t="s" s="318">
        <f>IF(ISBLANK('Données à saisir'!B7),"",('Données à saisir'!B7))</f>
      </c>
      <c r="D28" s="319"/>
      <c r="E28" s="319"/>
      <c r="F28" s="319"/>
      <c r="G28" s="319"/>
      <c r="H28" s="161"/>
      <c r="I28" s="154"/>
      <c r="J28" s="107"/>
      <c r="K28" t="s" s="219">
        <f>'Données à saisir'!A31</f>
        <v>291</v>
      </c>
      <c r="L28" s="136"/>
      <c r="M28" s="136"/>
      <c r="N28" s="136"/>
      <c r="O28" s="136"/>
      <c r="P28" s="213"/>
      <c r="Q28" t="s" s="220">
        <f>IF(ISBLANK('Données à saisir'!B31),"",'Données à saisir'!B31)</f>
      </c>
      <c r="R28" s="182"/>
      <c r="S28" s="6"/>
      <c r="T28" s="33"/>
      <c r="U28" s="33"/>
      <c r="V28" s="33"/>
      <c r="W28" s="33"/>
      <c r="X28" s="320"/>
      <c r="Y28" s="320"/>
      <c r="Z28" s="320"/>
      <c r="AA28" s="6"/>
      <c r="AB28" s="107"/>
      <c r="AC28" t="s" s="219">
        <f>'Données à saisir'!A87</f>
        <v>292</v>
      </c>
      <c r="AD28" s="136"/>
      <c r="AE28" s="136"/>
      <c r="AF28" s="208"/>
      <c r="AG28" s="209">
        <f>IF(ISBLANK('Données à saisir'!B87),0,'Données à saisir'!B87)</f>
        <v>0</v>
      </c>
      <c r="AH28" s="209">
        <f>IF(ISBLANK('Données à saisir'!C87),0,'Données à saisir'!C87)</f>
        <v>0</v>
      </c>
      <c r="AI28" s="210">
        <f>IF(ISBLANK('Données à saisir'!D87),0,'Données à saisir'!D87)</f>
        <v>0</v>
      </c>
      <c r="AJ28" s="182"/>
      <c r="AK28" s="107"/>
      <c r="AL28" t="s" s="310">
        <v>293</v>
      </c>
      <c r="AM28" s="321"/>
      <c r="AN28" s="322"/>
      <c r="AO28" s="274">
        <f>AO27+AO22</f>
        <v>0</v>
      </c>
      <c r="AP28" s="282">
        <f>AO28/$AO$14</f>
      </c>
      <c r="AQ28" s="274">
        <f>AQ27+AQ22</f>
        <v>0</v>
      </c>
      <c r="AR28" s="282">
        <f>AQ28/$AQ$14</f>
      </c>
      <c r="AS28" s="274">
        <f>AS27+AS22</f>
        <v>0</v>
      </c>
      <c r="AT28" s="283">
        <f>AS28/$AS$14</f>
      </c>
      <c r="AU28" s="182"/>
      <c r="AV28" s="6"/>
      <c r="AW28" s="86"/>
      <c r="AX28" s="86"/>
      <c r="AY28" s="86"/>
      <c r="AZ28" s="86"/>
      <c r="BA28" s="86"/>
      <c r="BB28" s="86"/>
      <c r="BC28" s="86"/>
      <c r="BD28" s="6"/>
      <c r="BE28" s="6"/>
      <c r="BF28" t="s" s="323">
        <v>294</v>
      </c>
      <c r="BG28" s="136"/>
      <c r="BH28" s="136"/>
      <c r="BI28" t="s" s="324">
        <f>Q31</f>
      </c>
      <c r="BJ28" s="325"/>
      <c r="BK28" s="136"/>
      <c r="BL28" s="136"/>
      <c r="BM28" s="6"/>
      <c r="BN28" s="107"/>
      <c r="BO28" t="s" s="215">
        <v>237</v>
      </c>
      <c r="BP28" s="136"/>
      <c r="BQ28" s="208"/>
      <c r="BR28" s="131">
        <f t="shared" si="366" ref="BR28:CE28">$AG$17/12</f>
        <v>0</v>
      </c>
      <c r="BS28" s="131">
        <f t="shared" si="366"/>
        <v>0</v>
      </c>
      <c r="BT28" s="131">
        <f t="shared" si="366"/>
        <v>0</v>
      </c>
      <c r="BU28" s="131">
        <f t="shared" si="366"/>
        <v>0</v>
      </c>
      <c r="BV28" s="216">
        <f t="shared" si="366"/>
        <v>0</v>
      </c>
      <c r="BW28" s="182"/>
      <c r="BX28" s="107"/>
      <c r="BY28" s="276">
        <f t="shared" si="366"/>
        <v>0</v>
      </c>
      <c r="BZ28" s="131">
        <f t="shared" si="366"/>
        <v>0</v>
      </c>
      <c r="CA28" s="131">
        <f t="shared" si="366"/>
        <v>0</v>
      </c>
      <c r="CB28" s="131">
        <f t="shared" si="366"/>
        <v>0</v>
      </c>
      <c r="CC28" s="131">
        <f t="shared" si="366"/>
        <v>0</v>
      </c>
      <c r="CD28" s="131">
        <f t="shared" si="366"/>
        <v>0</v>
      </c>
      <c r="CE28" s="277">
        <f t="shared" si="366"/>
        <v>0</v>
      </c>
      <c r="CF28" s="278">
        <f>SUM(BR28:CE28)</f>
        <v>0</v>
      </c>
    </row>
    <row r="29" ht="15" customHeight="1">
      <c r="A29" s="150"/>
      <c r="B29" s="100"/>
      <c r="C29" s="319"/>
      <c r="D29" s="319"/>
      <c r="E29" s="319"/>
      <c r="F29" s="319"/>
      <c r="G29" s="319"/>
      <c r="H29" s="161"/>
      <c r="I29" s="154"/>
      <c r="J29" s="107"/>
      <c r="K29" s="326"/>
      <c r="L29" s="136"/>
      <c r="M29" s="136"/>
      <c r="N29" s="136"/>
      <c r="O29" s="136"/>
      <c r="P29" s="213"/>
      <c r="Q29" s="327"/>
      <c r="R29" s="182"/>
      <c r="S29" s="6"/>
      <c r="T29" s="6"/>
      <c r="U29" s="6"/>
      <c r="V29" s="6"/>
      <c r="W29" s="107"/>
      <c r="X29" t="s" s="179">
        <v>66</v>
      </c>
      <c r="Y29" t="s" s="180">
        <v>67</v>
      </c>
      <c r="Z29" t="s" s="181">
        <v>68</v>
      </c>
      <c r="AA29" s="182"/>
      <c r="AB29" s="107"/>
      <c r="AC29" t="s" s="219">
        <f>'Données à saisir'!A88</f>
        <v>295</v>
      </c>
      <c r="AD29" s="178"/>
      <c r="AE29" s="178"/>
      <c r="AF29" s="328"/>
      <c r="AG29" s="209">
        <f>IF(ISBLANK('Données à saisir'!B88),0,'Données à saisir'!B88)</f>
        <v>0</v>
      </c>
      <c r="AH29" s="209">
        <f>IF(ISBLANK('Données à saisir'!C88),0,'Données à saisir'!C88)</f>
        <v>0</v>
      </c>
      <c r="AI29" s="210">
        <f>IF(ISBLANK('Données à saisir'!D88),0,'Données à saisir'!D88)</f>
        <v>0</v>
      </c>
      <c r="AJ29" s="182"/>
      <c r="AK29" s="6"/>
      <c r="AL29" s="204"/>
      <c r="AM29" s="204"/>
      <c r="AN29" s="204"/>
      <c r="AO29" s="204"/>
      <c r="AP29" s="204"/>
      <c r="AQ29" s="204"/>
      <c r="AR29" s="204"/>
      <c r="AS29" s="204"/>
      <c r="AT29" s="204"/>
      <c r="AU29" s="6"/>
      <c r="AV29" s="97"/>
      <c r="AW29" t="s" s="155">
        <v>296</v>
      </c>
      <c r="AX29" s="156"/>
      <c r="AY29" s="156"/>
      <c r="AZ29" s="156"/>
      <c r="BA29" s="156"/>
      <c r="BB29" s="156"/>
      <c r="BC29" s="157"/>
      <c r="BD29" s="87"/>
      <c r="BE29" s="6"/>
      <c r="BF29" s="329"/>
      <c r="BG29" s="329"/>
      <c r="BH29" s="136"/>
      <c r="BI29" s="330"/>
      <c r="BJ29" s="331"/>
      <c r="BK29" s="331"/>
      <c r="BL29" s="331"/>
      <c r="BM29" s="6"/>
      <c r="BN29" s="107"/>
      <c r="BO29" t="s" s="235">
        <f>AC36</f>
        <v>297</v>
      </c>
      <c r="BP29" s="236"/>
      <c r="BQ29" s="237"/>
      <c r="BR29" s="250">
        <f t="shared" si="384" ref="BR29:CE29">$AG36/12</f>
        <v>0</v>
      </c>
      <c r="BS29" s="250">
        <f t="shared" si="384"/>
        <v>0</v>
      </c>
      <c r="BT29" s="250">
        <f t="shared" si="384"/>
        <v>0</v>
      </c>
      <c r="BU29" s="250">
        <f t="shared" si="384"/>
        <v>0</v>
      </c>
      <c r="BV29" s="284">
        <f t="shared" si="384"/>
        <v>0</v>
      </c>
      <c r="BW29" s="182"/>
      <c r="BX29" s="107"/>
      <c r="BY29" s="289">
        <f t="shared" si="384"/>
        <v>0</v>
      </c>
      <c r="BZ29" s="250">
        <f t="shared" si="384"/>
        <v>0</v>
      </c>
      <c r="CA29" s="250">
        <f t="shared" si="384"/>
        <v>0</v>
      </c>
      <c r="CB29" s="250">
        <f t="shared" si="384"/>
        <v>0</v>
      </c>
      <c r="CC29" s="250">
        <f t="shared" si="384"/>
        <v>0</v>
      </c>
      <c r="CD29" s="250">
        <f t="shared" si="384"/>
        <v>0</v>
      </c>
      <c r="CE29" s="290">
        <f t="shared" si="384"/>
        <v>0</v>
      </c>
      <c r="CF29" s="291">
        <f>SUM(BR29:CE29)</f>
        <v>0</v>
      </c>
    </row>
    <row r="30" ht="15" customHeight="1">
      <c r="A30" s="150"/>
      <c r="B30" s="100"/>
      <c r="C30" s="319"/>
      <c r="D30" s="319"/>
      <c r="E30" s="319"/>
      <c r="F30" s="319"/>
      <c r="G30" s="319"/>
      <c r="H30" s="161"/>
      <c r="I30" s="154"/>
      <c r="J30" s="107"/>
      <c r="K30" t="s" s="212">
        <f>'Données à saisir'!A32</f>
        <v>298</v>
      </c>
      <c r="L30" s="178"/>
      <c r="M30" s="178"/>
      <c r="N30" s="178"/>
      <c r="O30" s="178"/>
      <c r="P30" s="332"/>
      <c r="Q30" t="s" s="333">
        <f>IF(ISBLANK('Données à saisir'!B32),"",'Données à saisir'!B32)</f>
      </c>
      <c r="R30" s="182"/>
      <c r="S30" s="6"/>
      <c r="T30" s="334"/>
      <c r="U30" s="299"/>
      <c r="V30" s="299"/>
      <c r="W30" s="335"/>
      <c r="X30" s="190"/>
      <c r="Y30" s="191"/>
      <c r="Z30" s="192"/>
      <c r="AA30" s="182"/>
      <c r="AB30" s="107"/>
      <c r="AC30" t="s" s="219">
        <f>'Données à saisir'!A89</f>
        <v>299</v>
      </c>
      <c r="AD30" s="178"/>
      <c r="AE30" s="178"/>
      <c r="AF30" s="328"/>
      <c r="AG30" s="209">
        <f>IF(ISBLANK('Données à saisir'!B89),0,'Données à saisir'!B89)</f>
        <v>0</v>
      </c>
      <c r="AH30" s="209">
        <f>IF(ISBLANK('Données à saisir'!C89),0,'Données à saisir'!C89)</f>
        <v>0</v>
      </c>
      <c r="AI30" s="210">
        <f>IF(ISBLANK('Données à saisir'!D89),0,'Données à saisir'!D89)</f>
        <v>0</v>
      </c>
      <c r="AJ30" s="182"/>
      <c r="AK30" s="6"/>
      <c r="AL30" s="28"/>
      <c r="AM30" s="136"/>
      <c r="AN30" s="136"/>
      <c r="AO30" s="315"/>
      <c r="AP30" s="315"/>
      <c r="AQ30" s="315"/>
      <c r="AR30" s="315"/>
      <c r="AS30" s="315"/>
      <c r="AT30" s="315"/>
      <c r="AU30" s="6"/>
      <c r="AV30" s="97"/>
      <c r="AW30" s="162"/>
      <c r="AX30" s="163"/>
      <c r="AY30" s="163"/>
      <c r="AZ30" s="163"/>
      <c r="BA30" s="163"/>
      <c r="BB30" s="163"/>
      <c r="BC30" s="164"/>
      <c r="BD30" s="87"/>
      <c r="BE30" s="6"/>
      <c r="BF30" s="178"/>
      <c r="BG30" s="136"/>
      <c r="BH30" s="136"/>
      <c r="BI30" s="136"/>
      <c r="BJ30" s="331"/>
      <c r="BK30" s="336"/>
      <c r="BL30" s="331"/>
      <c r="BM30" s="6"/>
      <c r="BN30" s="107"/>
      <c r="BO30" t="s" s="259">
        <f>AC37</f>
        <v>300</v>
      </c>
      <c r="BP30" s="204"/>
      <c r="BQ30" s="224"/>
      <c r="BR30" s="225">
        <f>$AG37/12</f>
        <v>0</v>
      </c>
      <c r="BS30" s="225">
        <f>$AG37/12</f>
        <v>0</v>
      </c>
      <c r="BT30" s="225">
        <f>$AG37/12</f>
        <v>0</v>
      </c>
      <c r="BU30" s="225">
        <f>$AG37/12</f>
        <v>0</v>
      </c>
      <c r="BV30" s="294">
        <f>$AG37/12</f>
        <v>0</v>
      </c>
      <c r="BW30" s="182"/>
      <c r="BX30" s="107"/>
      <c r="BY30" s="295">
        <f>$AG37/12</f>
        <v>0</v>
      </c>
      <c r="BZ30" s="225">
        <f>$AG37/12</f>
        <v>0</v>
      </c>
      <c r="CA30" s="225">
        <f>$AG37/12</f>
        <v>0</v>
      </c>
      <c r="CB30" s="225">
        <f>$AG37/12</f>
        <v>0</v>
      </c>
      <c r="CC30" s="225">
        <f>$AG37/12</f>
        <v>0</v>
      </c>
      <c r="CD30" s="225">
        <f>$AG37/12</f>
        <v>0</v>
      </c>
      <c r="CE30" s="296">
        <f>$AG37/12</f>
        <v>0</v>
      </c>
      <c r="CF30" s="297">
        <f>SUM(BR30:CE30)</f>
        <v>0</v>
      </c>
    </row>
    <row r="31" ht="15" customHeight="1">
      <c r="A31" s="150"/>
      <c r="B31" s="100"/>
      <c r="C31" s="319"/>
      <c r="D31" s="319"/>
      <c r="E31" s="319"/>
      <c r="F31" s="319"/>
      <c r="G31" s="319"/>
      <c r="H31" s="161"/>
      <c r="I31" s="154"/>
      <c r="J31" s="107"/>
      <c r="K31" t="s" s="212">
        <f>'Données à saisir'!A33</f>
        <v>301</v>
      </c>
      <c r="L31" s="178"/>
      <c r="M31" s="178"/>
      <c r="N31" s="178"/>
      <c r="O31" s="178"/>
      <c r="P31" s="332"/>
      <c r="Q31" t="s" s="337">
        <f>IF(ISBLANK('Données à saisir'!B33),"",'Données à saisir'!B33)</f>
      </c>
      <c r="R31" s="182"/>
      <c r="S31" s="107"/>
      <c r="T31" t="s" s="223">
        <v>302</v>
      </c>
      <c r="U31" s="204"/>
      <c r="V31" s="204"/>
      <c r="W31" s="224"/>
      <c r="X31" s="338">
        <f>SUM(X33:X39)</f>
        <v>0</v>
      </c>
      <c r="Y31" s="338">
        <f>SUM(Y33:Y39)</f>
        <v>0</v>
      </c>
      <c r="Z31" s="339">
        <f>SUM(Z33:Z39)</f>
        <v>0</v>
      </c>
      <c r="AA31" s="182"/>
      <c r="AB31" s="107"/>
      <c r="AC31" t="s" s="219">
        <f>IF(ISBLANK('Données à saisir'!A93),"",'Données à saisir'!A93)</f>
        <v>303</v>
      </c>
      <c r="AD31" s="136"/>
      <c r="AE31" s="136"/>
      <c r="AF31" s="208"/>
      <c r="AG31" s="209">
        <f>IF(ISBLANK('Données à saisir'!B93),0,'Données à saisir'!B93)</f>
        <v>0</v>
      </c>
      <c r="AH31" s="209">
        <f>IF(ISBLANK('Données à saisir'!C93),0,'Données à saisir'!C93)</f>
        <v>0</v>
      </c>
      <c r="AI31" s="210">
        <f>IF(ISBLANK('Données à saisir'!D93),0,'Données à saisir'!D93)</f>
        <v>0</v>
      </c>
      <c r="AJ31" s="182"/>
      <c r="AK31" s="6"/>
      <c r="AL31" s="28"/>
      <c r="AM31" s="136"/>
      <c r="AN31" s="136"/>
      <c r="AO31" s="315"/>
      <c r="AP31" s="315"/>
      <c r="AQ31" s="315"/>
      <c r="AR31" s="315"/>
      <c r="AS31" s="315"/>
      <c r="AT31" s="315"/>
      <c r="AU31" s="6"/>
      <c r="AV31" s="97"/>
      <c r="AW31" s="165"/>
      <c r="AX31" s="166"/>
      <c r="AY31" s="166"/>
      <c r="AZ31" s="166"/>
      <c r="BA31" s="166"/>
      <c r="BB31" s="166"/>
      <c r="BC31" s="167"/>
      <c r="BD31" s="87"/>
      <c r="BE31" s="6"/>
      <c r="BF31" s="340"/>
      <c r="BG31" s="136"/>
      <c r="BH31" s="136"/>
      <c r="BI31" s="341"/>
      <c r="BJ31" s="342"/>
      <c r="BK31" s="342"/>
      <c r="BL31" s="342"/>
      <c r="BM31" s="6"/>
      <c r="BN31" s="107"/>
      <c r="BO31" t="s" s="215">
        <f>AC38</f>
        <v>304</v>
      </c>
      <c r="BP31" s="136"/>
      <c r="BQ31" s="208"/>
      <c r="BR31" s="131">
        <f>$AG38/12</f>
        <v>0</v>
      </c>
      <c r="BS31" s="131">
        <f>$AG38/12</f>
        <v>0</v>
      </c>
      <c r="BT31" s="131">
        <f>$AG38/12</f>
        <v>0</v>
      </c>
      <c r="BU31" s="131">
        <f>$AG38/12</f>
        <v>0</v>
      </c>
      <c r="BV31" s="216">
        <f>$AG38/12</f>
        <v>0</v>
      </c>
      <c r="BW31" s="182"/>
      <c r="BX31" s="107"/>
      <c r="BY31" s="276">
        <f>$AG38/12</f>
        <v>0</v>
      </c>
      <c r="BZ31" s="131">
        <f>$AG38/12</f>
        <v>0</v>
      </c>
      <c r="CA31" s="131">
        <f>$AG38/12</f>
        <v>0</v>
      </c>
      <c r="CB31" s="131">
        <f>$AG38/12</f>
        <v>0</v>
      </c>
      <c r="CC31" s="131">
        <f>$AG38/12</f>
        <v>0</v>
      </c>
      <c r="CD31" s="131">
        <f>$AG38/12</f>
        <v>0</v>
      </c>
      <c r="CE31" s="277">
        <f>$AG38/12</f>
        <v>0</v>
      </c>
      <c r="CF31" s="278">
        <f>SUM(BR31:CE31)</f>
        <v>0</v>
      </c>
    </row>
    <row r="32" ht="15" customHeight="1">
      <c r="A32" s="150"/>
      <c r="B32" s="100"/>
      <c r="C32" s="319"/>
      <c r="D32" s="319"/>
      <c r="E32" s="319"/>
      <c r="F32" s="319"/>
      <c r="G32" s="319"/>
      <c r="H32" s="161"/>
      <c r="I32" s="154"/>
      <c r="J32" s="107"/>
      <c r="K32" s="326"/>
      <c r="L32" s="136"/>
      <c r="M32" s="136"/>
      <c r="N32" s="136"/>
      <c r="O32" t="s" s="122">
        <v>305</v>
      </c>
      <c r="P32" s="213"/>
      <c r="Q32" s="343">
        <f>SUM(Q12,Q23,Q30:Q31)</f>
        <v>0</v>
      </c>
      <c r="R32" s="182"/>
      <c r="S32" s="107"/>
      <c r="T32" s="344"/>
      <c r="U32" s="136"/>
      <c r="V32" s="136"/>
      <c r="W32" s="208"/>
      <c r="X32" s="345"/>
      <c r="Y32" s="345"/>
      <c r="Z32" s="346"/>
      <c r="AA32" s="182"/>
      <c r="AB32" s="107"/>
      <c r="AC32" t="s" s="219">
        <f>IF(ISBLANK('Données à saisir'!A94),"",'Données à saisir'!A94)</f>
        <v>303</v>
      </c>
      <c r="AD32" s="331"/>
      <c r="AE32" s="331"/>
      <c r="AF32" s="347"/>
      <c r="AG32" s="209">
        <f>IF(ISBLANK('Données à saisir'!B94),0,'Données à saisir'!B94)</f>
        <v>0</v>
      </c>
      <c r="AH32" s="209">
        <f>IF(ISBLANK('Données à saisir'!C94),0,'Données à saisir'!C94)</f>
        <v>0</v>
      </c>
      <c r="AI32" s="210">
        <f>IF(ISBLANK('Données à saisir'!D94),0,'Données à saisir'!D94)</f>
        <v>0</v>
      </c>
      <c r="AJ32" s="182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33"/>
      <c r="AX32" s="33"/>
      <c r="AY32" s="33"/>
      <c r="AZ32" s="33"/>
      <c r="BA32" s="33"/>
      <c r="BB32" s="33"/>
      <c r="BC32" s="33"/>
      <c r="BD32" s="6"/>
      <c r="BE32" s="6"/>
      <c r="BF32" s="178"/>
      <c r="BG32" s="136"/>
      <c r="BH32" s="136"/>
      <c r="BI32" s="136"/>
      <c r="BJ32" s="348"/>
      <c r="BK32" s="348"/>
      <c r="BL32" s="348"/>
      <c r="BM32" s="6"/>
      <c r="BN32" s="107"/>
      <c r="BO32" t="s" s="215">
        <f>AC39</f>
        <v>306</v>
      </c>
      <c r="BP32" s="136"/>
      <c r="BQ32" s="208"/>
      <c r="BR32" s="131">
        <f>$AG39/12</f>
        <v>0</v>
      </c>
      <c r="BS32" s="131">
        <f>$AG39/12</f>
        <v>0</v>
      </c>
      <c r="BT32" s="131">
        <f>$AG39/12</f>
        <v>0</v>
      </c>
      <c r="BU32" s="131">
        <f>$AG39/12</f>
        <v>0</v>
      </c>
      <c r="BV32" s="216">
        <f>$AG39/12</f>
        <v>0</v>
      </c>
      <c r="BW32" s="182"/>
      <c r="BX32" s="107"/>
      <c r="BY32" s="276">
        <f>$AG39/12</f>
        <v>0</v>
      </c>
      <c r="BZ32" s="131">
        <f>$AG39/12</f>
        <v>0</v>
      </c>
      <c r="CA32" s="131">
        <f>$AG39/12</f>
        <v>0</v>
      </c>
      <c r="CB32" s="131">
        <f>$AG39/12</f>
        <v>0</v>
      </c>
      <c r="CC32" s="131">
        <f>$AG39/12</f>
        <v>0</v>
      </c>
      <c r="CD32" s="131">
        <f>$AG39/12</f>
        <v>0</v>
      </c>
      <c r="CE32" s="277">
        <f>$AG39/12</f>
        <v>0</v>
      </c>
      <c r="CF32" s="278">
        <f>SUM(BR32:CE32)</f>
        <v>0</v>
      </c>
    </row>
    <row r="33" ht="15" customHeight="1">
      <c r="A33" s="150"/>
      <c r="B33" s="100"/>
      <c r="C33" t="s" s="349">
        <f>IF(ISBLANK('Données à saisir'!B8),"",('Données à saisir'!B8))</f>
        <v>307</v>
      </c>
      <c r="D33" s="350"/>
      <c r="E33" s="350"/>
      <c r="F33" s="350"/>
      <c r="G33" s="350"/>
      <c r="H33" s="161"/>
      <c r="I33" s="154"/>
      <c r="J33" s="107"/>
      <c r="K33" s="308"/>
      <c r="L33" s="236"/>
      <c r="M33" s="236"/>
      <c r="N33" s="236"/>
      <c r="O33" s="236"/>
      <c r="P33" s="351"/>
      <c r="Q33" s="352"/>
      <c r="R33" s="182"/>
      <c r="S33" s="107"/>
      <c r="T33" t="s" s="219">
        <f>K13</f>
        <v>213</v>
      </c>
      <c r="U33" s="136"/>
      <c r="V33" s="136"/>
      <c r="W33" s="208"/>
      <c r="X33" s="353">
        <f>'Données à saisir'!C40</f>
        <v>0</v>
      </c>
      <c r="Y33" s="353">
        <f>'Données à saisir'!D40</f>
        <v>0</v>
      </c>
      <c r="Z33" s="354">
        <f>'Données à saisir'!E40</f>
        <v>0</v>
      </c>
      <c r="AA33" s="182"/>
      <c r="AB33" s="107"/>
      <c r="AC33" t="s" s="219">
        <f>IF(ISBLANK('Données à saisir'!A95),"",'Données à saisir'!A95)</f>
        <v>303</v>
      </c>
      <c r="AD33" s="136"/>
      <c r="AE33" s="136"/>
      <c r="AF33" s="208"/>
      <c r="AG33" s="209">
        <f>IF(ISBLANK('Données à saisir'!B95),0,'Données à saisir'!B95)</f>
        <v>0</v>
      </c>
      <c r="AH33" s="209">
        <f>IF(ISBLANK('Données à saisir'!C95),0,'Données à saisir'!C95)</f>
        <v>0</v>
      </c>
      <c r="AI33" s="210">
        <f>IF(ISBLANK('Données à saisir'!D95),0,'Données à saisir'!D95)</f>
        <v>0</v>
      </c>
      <c r="AJ33" s="182"/>
      <c r="AK33" s="6"/>
      <c r="AL33" s="86"/>
      <c r="AM33" s="86"/>
      <c r="AN33" s="86"/>
      <c r="AO33" s="86"/>
      <c r="AP33" s="86"/>
      <c r="AQ33" s="86"/>
      <c r="AR33" s="86"/>
      <c r="AS33" s="86"/>
      <c r="AT33" s="86"/>
      <c r="AU33" s="6"/>
      <c r="AV33" s="6"/>
      <c r="AW33" t="s" s="323">
        <v>308</v>
      </c>
      <c r="AX33" s="6"/>
      <c r="AY33" s="6"/>
      <c r="AZ33" s="6"/>
      <c r="BA33" s="105"/>
      <c r="BB33" s="105"/>
      <c r="BC33" s="105"/>
      <c r="BD33" s="6"/>
      <c r="BE33" s="6"/>
      <c r="BF33" s="340"/>
      <c r="BG33" s="136"/>
      <c r="BH33" s="136"/>
      <c r="BI33" s="341"/>
      <c r="BJ33" s="342"/>
      <c r="BK33" s="342"/>
      <c r="BL33" s="342"/>
      <c r="BM33" s="6"/>
      <c r="BN33" s="107"/>
      <c r="BO33" t="s" s="235">
        <f>AC40</f>
        <v>309</v>
      </c>
      <c r="BP33" s="236"/>
      <c r="BQ33" s="237"/>
      <c r="BR33" s="250">
        <f>$AG40/12</f>
        <v>0</v>
      </c>
      <c r="BS33" s="250">
        <f>$AG40/12</f>
        <v>0</v>
      </c>
      <c r="BT33" s="250">
        <f>$AG40/12</f>
        <v>0</v>
      </c>
      <c r="BU33" s="250">
        <f>$AG40/12</f>
        <v>0</v>
      </c>
      <c r="BV33" s="284">
        <f>$AG40/12</f>
        <v>0</v>
      </c>
      <c r="BW33" s="182"/>
      <c r="BX33" s="107"/>
      <c r="BY33" s="289">
        <f>$AG40/12</f>
        <v>0</v>
      </c>
      <c r="BZ33" s="250">
        <f>$AG40/12</f>
        <v>0</v>
      </c>
      <c r="CA33" s="250">
        <f>$AG40/12</f>
        <v>0</v>
      </c>
      <c r="CB33" s="250">
        <f>$AG40/12</f>
        <v>0</v>
      </c>
      <c r="CC33" s="250">
        <f>$AG40/12</f>
        <v>0</v>
      </c>
      <c r="CD33" s="250">
        <f>$AG40/12</f>
        <v>0</v>
      </c>
      <c r="CE33" s="290">
        <f>$AG40/12</f>
        <v>0</v>
      </c>
      <c r="CF33" s="291">
        <f>SUM(BR33:CE33)</f>
        <v>0</v>
      </c>
    </row>
    <row r="34" ht="15" customHeight="1">
      <c r="A34" s="150"/>
      <c r="B34" s="100"/>
      <c r="C34" s="350"/>
      <c r="D34" s="350"/>
      <c r="E34" s="350"/>
      <c r="F34" s="350"/>
      <c r="G34" s="350"/>
      <c r="H34" s="161"/>
      <c r="I34" s="154"/>
      <c r="J34" s="107"/>
      <c r="K34" t="s" s="184">
        <v>310</v>
      </c>
      <c r="L34" s="185"/>
      <c r="M34" s="185"/>
      <c r="N34" s="185"/>
      <c r="O34" s="185"/>
      <c r="P34" s="186"/>
      <c r="Q34" t="s" s="187">
        <v>198</v>
      </c>
      <c r="R34" s="182"/>
      <c r="S34" s="107"/>
      <c r="T34" t="s" s="219">
        <f>K15</f>
        <v>222</v>
      </c>
      <c r="U34" s="136"/>
      <c r="V34" s="136"/>
      <c r="W34" s="208"/>
      <c r="X34" s="353">
        <f>'Données à saisir'!C42</f>
        <v>0</v>
      </c>
      <c r="Y34" s="353">
        <f>'Données à saisir'!D42</f>
        <v>0</v>
      </c>
      <c r="Z34" s="354">
        <f>'Données à saisir'!E42</f>
        <v>0</v>
      </c>
      <c r="AA34" s="182"/>
      <c r="AB34" s="107"/>
      <c r="AC34" s="246"/>
      <c r="AD34" s="236"/>
      <c r="AE34" s="236"/>
      <c r="AF34" s="237"/>
      <c r="AG34" s="247"/>
      <c r="AH34" s="247"/>
      <c r="AI34" s="248"/>
      <c r="AJ34" s="182"/>
      <c r="AK34" s="97"/>
      <c r="AL34" t="s" s="155">
        <v>293</v>
      </c>
      <c r="AM34" s="156"/>
      <c r="AN34" s="156"/>
      <c r="AO34" s="156"/>
      <c r="AP34" s="156"/>
      <c r="AQ34" s="156"/>
      <c r="AR34" s="156"/>
      <c r="AS34" s="156"/>
      <c r="AT34" s="157"/>
      <c r="AU34" s="87"/>
      <c r="AV34" s="6"/>
      <c r="AW34" s="355"/>
      <c r="AX34" s="355"/>
      <c r="AY34" s="105"/>
      <c r="AZ34" t="s" s="356">
        <v>311</v>
      </c>
      <c r="BA34" t="s" s="179">
        <v>66</v>
      </c>
      <c r="BB34" t="s" s="180">
        <v>67</v>
      </c>
      <c r="BC34" t="s" s="181">
        <v>68</v>
      </c>
      <c r="BD34" s="182"/>
      <c r="BE34" s="6"/>
      <c r="BF34" s="331"/>
      <c r="BG34" s="357"/>
      <c r="BH34" s="136"/>
      <c r="BI34" s="357"/>
      <c r="BJ34" s="358"/>
      <c r="BK34" s="358"/>
      <c r="BL34" s="358"/>
      <c r="BM34" s="6"/>
      <c r="BN34" s="107"/>
      <c r="BO34" t="s" s="253">
        <v>312</v>
      </c>
      <c r="BP34" s="254"/>
      <c r="BQ34" s="255"/>
      <c r="BR34" s="267">
        <f>SUM(BR30:BR33)</f>
        <v>0</v>
      </c>
      <c r="BS34" s="267">
        <f>SUM(BS30:BS33)</f>
        <v>0</v>
      </c>
      <c r="BT34" s="267">
        <f>SUM(BT30:BT33)</f>
        <v>0</v>
      </c>
      <c r="BU34" s="267">
        <f>SUM(BU30:BU33)</f>
        <v>0</v>
      </c>
      <c r="BV34" s="268">
        <f>SUM(BV30:BV33)</f>
        <v>0</v>
      </c>
      <c r="BW34" s="182"/>
      <c r="BX34" s="107"/>
      <c r="BY34" s="305">
        <f>SUM(BY30:BY33)</f>
        <v>0</v>
      </c>
      <c r="BZ34" s="267">
        <f>SUM(BZ30:BZ33)</f>
        <v>0</v>
      </c>
      <c r="CA34" s="267">
        <f>SUM(CA30:CA33)</f>
        <v>0</v>
      </c>
      <c r="CB34" s="267">
        <f>SUM(CB30:CB33)</f>
        <v>0</v>
      </c>
      <c r="CC34" s="267">
        <f>SUM(CC30:CC33)</f>
        <v>0</v>
      </c>
      <c r="CD34" s="267">
        <f>SUM(CD30:CD33)</f>
        <v>0</v>
      </c>
      <c r="CE34" s="306">
        <f>SUM(CE30:CE33)</f>
        <v>0</v>
      </c>
      <c r="CF34" s="307">
        <f>SUM(BR34:CE34)</f>
        <v>0</v>
      </c>
    </row>
    <row r="35" ht="15" customHeight="1">
      <c r="A35" s="150"/>
      <c r="B35" s="100"/>
      <c r="C35" s="350"/>
      <c r="D35" s="350"/>
      <c r="E35" s="350"/>
      <c r="F35" s="350"/>
      <c r="G35" s="350"/>
      <c r="H35" s="161"/>
      <c r="I35" s="154"/>
      <c r="J35" s="107"/>
      <c r="K35" s="193"/>
      <c r="L35" s="194"/>
      <c r="M35" s="194"/>
      <c r="N35" s="194"/>
      <c r="O35" s="194"/>
      <c r="P35" s="195"/>
      <c r="Q35" s="196"/>
      <c r="R35" s="182"/>
      <c r="S35" s="107"/>
      <c r="T35" t="s" s="219">
        <f>K17</f>
        <v>234</v>
      </c>
      <c r="U35" s="136"/>
      <c r="V35" s="136"/>
      <c r="W35" s="208"/>
      <c r="X35" s="353">
        <f>'Données à saisir'!C44</f>
        <v>0</v>
      </c>
      <c r="Y35" s="353">
        <f>'Données à saisir'!D44</f>
        <v>0</v>
      </c>
      <c r="Z35" s="354">
        <f>'Données à saisir'!E44</f>
        <v>0</v>
      </c>
      <c r="AA35" s="182"/>
      <c r="AB35" s="107"/>
      <c r="AC35" t="s" s="253">
        <v>243</v>
      </c>
      <c r="AD35" s="254"/>
      <c r="AE35" s="254"/>
      <c r="AF35" s="255"/>
      <c r="AG35" s="267">
        <f>AG16-AG17</f>
        <v>0</v>
      </c>
      <c r="AH35" s="267">
        <f>AH16-AH17</f>
        <v>0</v>
      </c>
      <c r="AI35" s="268">
        <f>AI16-AI17</f>
        <v>0</v>
      </c>
      <c r="AJ35" s="182"/>
      <c r="AK35" s="97"/>
      <c r="AL35" s="162"/>
      <c r="AM35" s="163"/>
      <c r="AN35" s="163"/>
      <c r="AO35" s="163"/>
      <c r="AP35" s="163"/>
      <c r="AQ35" s="163"/>
      <c r="AR35" s="163"/>
      <c r="AS35" s="163"/>
      <c r="AT35" s="164"/>
      <c r="AU35" s="87"/>
      <c r="AV35" s="107"/>
      <c r="AW35" t="s" s="253">
        <v>313</v>
      </c>
      <c r="AX35" s="254"/>
      <c r="AY35" s="254"/>
      <c r="AZ35" s="359"/>
      <c r="BA35" s="190"/>
      <c r="BB35" s="191"/>
      <c r="BC35" s="192"/>
      <c r="BD35" s="182"/>
      <c r="BE35" s="6"/>
      <c r="BF35" s="136"/>
      <c r="BG35" s="136"/>
      <c r="BH35" s="136"/>
      <c r="BI35" s="136"/>
      <c r="BJ35" s="136"/>
      <c r="BK35" s="136"/>
      <c r="BL35" s="136"/>
      <c r="BM35" s="6"/>
      <c r="BN35" s="107"/>
      <c r="BO35" t="s" s="271">
        <f>AC42</f>
        <v>314</v>
      </c>
      <c r="BP35" s="321"/>
      <c r="BQ35" s="322"/>
      <c r="BR35" s="274">
        <f>$AG42/12</f>
        <v>0</v>
      </c>
      <c r="BS35" s="274">
        <f>$AG42/12</f>
        <v>0</v>
      </c>
      <c r="BT35" s="274">
        <f>$AG42/12</f>
        <v>0</v>
      </c>
      <c r="BU35" s="274">
        <f>$AG42/12</f>
        <v>0</v>
      </c>
      <c r="BV35" s="275">
        <f>$AG42/12</f>
        <v>0</v>
      </c>
      <c r="BW35" s="182"/>
      <c r="BX35" s="107"/>
      <c r="BY35" s="360">
        <f>$AG42/12</f>
        <v>0</v>
      </c>
      <c r="BZ35" s="274">
        <f>$AG42/12</f>
        <v>0</v>
      </c>
      <c r="CA35" s="274">
        <f>$AG42/12</f>
        <v>0</v>
      </c>
      <c r="CB35" s="274">
        <f>$AG42/12</f>
        <v>0</v>
      </c>
      <c r="CC35" s="274">
        <f>$AG42/12</f>
        <v>0</v>
      </c>
      <c r="CD35" s="274">
        <f>$AG42/12</f>
        <v>0</v>
      </c>
      <c r="CE35" s="361">
        <f>$AG42/12</f>
        <v>0</v>
      </c>
      <c r="CF35" s="362">
        <f>SUM(BR35:CE35)</f>
        <v>0</v>
      </c>
    </row>
    <row r="36" ht="15" customHeight="1">
      <c r="A36" s="150"/>
      <c r="B36" s="100"/>
      <c r="C36" s="136"/>
      <c r="D36" s="136"/>
      <c r="E36" s="136"/>
      <c r="F36" s="136"/>
      <c r="G36" s="136"/>
      <c r="H36" s="161"/>
      <c r="I36" s="154"/>
      <c r="J36" s="107"/>
      <c r="K36" s="203"/>
      <c r="L36" s="204"/>
      <c r="M36" s="204"/>
      <c r="N36" s="204"/>
      <c r="O36" s="204"/>
      <c r="P36" s="205"/>
      <c r="Q36" s="206"/>
      <c r="R36" s="182"/>
      <c r="S36" s="107"/>
      <c r="T36" t="s" s="219">
        <f>K21</f>
        <v>258</v>
      </c>
      <c r="U36" s="136"/>
      <c r="V36" s="136"/>
      <c r="W36" s="208"/>
      <c r="X36" s="353">
        <f>'Données à saisir'!C48</f>
        <v>0</v>
      </c>
      <c r="Y36" s="353">
        <f>'Données à saisir'!D48</f>
        <v>0</v>
      </c>
      <c r="Z36" s="354">
        <f>'Données à saisir'!E48</f>
        <v>0</v>
      </c>
      <c r="AA36" s="182"/>
      <c r="AB36" s="107"/>
      <c r="AC36" t="s" s="223">
        <v>250</v>
      </c>
      <c r="AD36" s="204"/>
      <c r="AE36" s="204"/>
      <c r="AF36" s="224"/>
      <c r="AG36" s="279">
        <f>IF(ISBLANK('Données à saisir'!B91),0,'Données à saisir'!B91)</f>
        <v>0</v>
      </c>
      <c r="AH36" s="279">
        <f>IF(ISBLANK('Données à saisir'!C91),0,'Données à saisir'!C91)</f>
        <v>0</v>
      </c>
      <c r="AI36" s="280">
        <f>IF(ISBLANK('Données à saisir'!D91),0,'Données à saisir'!D91)</f>
        <v>0</v>
      </c>
      <c r="AJ36" s="182"/>
      <c r="AK36" s="97"/>
      <c r="AL36" s="165"/>
      <c r="AM36" s="166"/>
      <c r="AN36" s="166"/>
      <c r="AO36" s="166"/>
      <c r="AP36" s="166"/>
      <c r="AQ36" s="166"/>
      <c r="AR36" s="166"/>
      <c r="AS36" s="166"/>
      <c r="AT36" s="167"/>
      <c r="AU36" s="87"/>
      <c r="AV36" s="107"/>
      <c r="AW36" t="s" s="271">
        <v>315</v>
      </c>
      <c r="AX36" s="272"/>
      <c r="AY36" s="272"/>
      <c r="AZ36" s="363">
        <f>'Données à saisir'!D127</f>
        <v>0</v>
      </c>
      <c r="BA36" s="364">
        <f>BA11/365*$AZ36</f>
        <v>0</v>
      </c>
      <c r="BB36" s="365">
        <f>BB11/365*$AZ36</f>
        <v>0</v>
      </c>
      <c r="BC36" s="366">
        <f>BC11/365*$AZ36</f>
        <v>0</v>
      </c>
      <c r="BD36" s="182"/>
      <c r="BE36" s="6"/>
      <c r="BF36" s="136"/>
      <c r="BG36" s="136"/>
      <c r="BH36" s="136"/>
      <c r="BI36" s="136"/>
      <c r="BJ36" s="136"/>
      <c r="BK36" s="136"/>
      <c r="BL36" s="136"/>
      <c r="BM36" s="6"/>
      <c r="BN36" s="107"/>
      <c r="BO36" t="s" s="253">
        <v>316</v>
      </c>
      <c r="BP36" s="254"/>
      <c r="BQ36" s="255"/>
      <c r="BR36" s="267">
        <f>SUM(BR24:BR29,BR34:BR35)</f>
        <v>0</v>
      </c>
      <c r="BS36" s="267">
        <f>SUM(BS24:BS29,BS34:BS35)</f>
        <v>0</v>
      </c>
      <c r="BT36" s="267">
        <f>SUM(BT24:BT29,BT34:BT35)</f>
        <v>0</v>
      </c>
      <c r="BU36" s="267">
        <f>SUM(BU24:BU29,BU34:BU35)</f>
        <v>0</v>
      </c>
      <c r="BV36" s="268">
        <f>SUM(BV24:BV29,BV34:BV35)</f>
        <v>0</v>
      </c>
      <c r="BW36" s="182"/>
      <c r="BX36" s="107"/>
      <c r="BY36" s="305">
        <f>SUM(BY24:BY29,BY34:BY35)</f>
        <v>0</v>
      </c>
      <c r="BZ36" s="267">
        <f>SUM(BZ24:BZ29,BZ34:BZ35)</f>
        <v>0</v>
      </c>
      <c r="CA36" s="267">
        <f>SUM(CA24:CA29,CA34:CA35)</f>
        <v>0</v>
      </c>
      <c r="CB36" s="267">
        <f>SUM(CB24:CB29,CB34:CB35)</f>
        <v>0</v>
      </c>
      <c r="CC36" s="267">
        <f>SUM(CC24:CC29,CC34:CC35)</f>
        <v>0</v>
      </c>
      <c r="CD36" s="267">
        <f>SUM(CD24:CD29,CD34:CD35)</f>
        <v>0</v>
      </c>
      <c r="CE36" s="306">
        <f>SUM(CE24:CE29,CE34:CE35)</f>
        <v>0</v>
      </c>
      <c r="CF36" s="307">
        <f>SUM(BR36:CE36)</f>
        <v>0</v>
      </c>
    </row>
    <row r="37" ht="15" customHeight="1">
      <c r="A37" s="150"/>
      <c r="B37" s="174"/>
      <c r="C37" s="175"/>
      <c r="D37" s="175"/>
      <c r="E37" s="175"/>
      <c r="F37" s="175"/>
      <c r="G37" s="175"/>
      <c r="H37" s="367"/>
      <c r="I37" s="154"/>
      <c r="J37" s="107"/>
      <c r="K37" t="s" s="212">
        <v>317</v>
      </c>
      <c r="L37" s="6"/>
      <c r="M37" s="6"/>
      <c r="N37" s="6"/>
      <c r="O37" s="6"/>
      <c r="P37" s="107"/>
      <c r="Q37" s="214">
        <f>SUM(Q38:Q39)</f>
        <v>0</v>
      </c>
      <c r="R37" s="182"/>
      <c r="S37" s="107"/>
      <c r="T37" t="s" s="219">
        <f>K22</f>
        <v>264</v>
      </c>
      <c r="U37" s="136"/>
      <c r="V37" s="136"/>
      <c r="W37" s="208"/>
      <c r="X37" s="353">
        <f>'Données à saisir'!C49</f>
        <v>0</v>
      </c>
      <c r="Y37" s="353">
        <f>'Données à saisir'!D49</f>
        <v>0</v>
      </c>
      <c r="Z37" s="354">
        <f>'Données à saisir'!E49</f>
        <v>0</v>
      </c>
      <c r="AA37" s="182"/>
      <c r="AB37" s="107"/>
      <c r="AC37" t="s" s="212">
        <v>318</v>
      </c>
      <c r="AD37" s="136"/>
      <c r="AE37" s="136"/>
      <c r="AF37" s="208"/>
      <c r="AG37" s="126">
        <f>'Données à saisir'!B133</f>
        <v>0</v>
      </c>
      <c r="AH37" s="126">
        <f>'Données à saisir'!C133</f>
        <v>0</v>
      </c>
      <c r="AI37" s="222">
        <f>'Données à saisir'!D133</f>
        <v>0</v>
      </c>
      <c r="AJ37" s="182"/>
      <c r="AK37" s="6"/>
      <c r="AL37" s="33"/>
      <c r="AM37" s="33"/>
      <c r="AN37" s="33"/>
      <c r="AO37" s="33"/>
      <c r="AP37" s="33"/>
      <c r="AQ37" s="33"/>
      <c r="AR37" s="33"/>
      <c r="AS37" s="33"/>
      <c r="AT37" s="33"/>
      <c r="AU37" s="6"/>
      <c r="AV37" s="107"/>
      <c r="AW37" t="s" s="253">
        <v>319</v>
      </c>
      <c r="AX37" s="254"/>
      <c r="AY37" s="254"/>
      <c r="AZ37" s="359"/>
      <c r="BA37" s="368"/>
      <c r="BB37" s="369"/>
      <c r="BC37" s="370"/>
      <c r="BD37" s="182"/>
      <c r="BE37" s="6"/>
      <c r="BF37" s="371"/>
      <c r="BG37" s="371"/>
      <c r="BH37" s="371"/>
      <c r="BI37" s="371"/>
      <c r="BJ37" s="371"/>
      <c r="BK37" s="371"/>
      <c r="BL37" s="371"/>
      <c r="BM37" s="6"/>
      <c r="BN37" s="107"/>
      <c r="BO37" t="s" s="253">
        <v>320</v>
      </c>
      <c r="BP37" s="254"/>
      <c r="BQ37" s="255"/>
      <c r="BR37" s="267">
        <f>SUM(BR15:BR20)</f>
        <v>0</v>
      </c>
      <c r="BS37" s="267">
        <f>SUM(BS15:BS20)</f>
        <v>0</v>
      </c>
      <c r="BT37" s="267">
        <f>SUM(BT15:BT20)</f>
        <v>0</v>
      </c>
      <c r="BU37" s="267">
        <f>SUM(BU15:BU20)</f>
        <v>0</v>
      </c>
      <c r="BV37" s="268">
        <f>SUM(BV15:BV20)</f>
        <v>0</v>
      </c>
      <c r="BW37" s="182"/>
      <c r="BX37" s="107"/>
      <c r="BY37" s="305">
        <f>SUM(BY15:BY20)</f>
        <v>0</v>
      </c>
      <c r="BZ37" s="267">
        <f>SUM(BZ15:BZ20)</f>
        <v>0</v>
      </c>
      <c r="CA37" s="267">
        <f>SUM(CA15:CA20)</f>
        <v>0</v>
      </c>
      <c r="CB37" s="267">
        <f>SUM(CB15:CB20)</f>
        <v>0</v>
      </c>
      <c r="CC37" s="267">
        <f>SUM(CC15:CC20)</f>
        <v>0</v>
      </c>
      <c r="CD37" s="267">
        <f>SUM(CD15:CD20)</f>
        <v>0</v>
      </c>
      <c r="CE37" s="306">
        <f>SUM(CE15:CE20)</f>
        <v>0</v>
      </c>
      <c r="CF37" s="307">
        <f>SUM(BR37:CE37)</f>
        <v>0</v>
      </c>
    </row>
    <row r="38" ht="15" customHeight="1">
      <c r="A38" s="8"/>
      <c r="B38" s="183"/>
      <c r="C38" s="183"/>
      <c r="D38" s="183"/>
      <c r="E38" s="183"/>
      <c r="F38" s="183"/>
      <c r="G38" s="183"/>
      <c r="H38" s="183"/>
      <c r="I38" s="6"/>
      <c r="J38" s="107"/>
      <c r="K38" t="s" s="219">
        <f>'Données à saisir'!A59</f>
        <v>321</v>
      </c>
      <c r="L38" s="136"/>
      <c r="M38" s="136"/>
      <c r="N38" s="136"/>
      <c r="O38" s="136"/>
      <c r="P38" s="213"/>
      <c r="Q38" s="327">
        <f>IF(ISBLANK('Données à saisir'!B59),0,'Données à saisir'!B59)</f>
        <v>0</v>
      </c>
      <c r="R38" s="182"/>
      <c r="S38" s="107"/>
      <c r="T38" s="264"/>
      <c r="U38" s="136"/>
      <c r="V38" s="136"/>
      <c r="W38" s="208"/>
      <c r="X38" s="353"/>
      <c r="Y38" s="353"/>
      <c r="Z38" s="354"/>
      <c r="AA38" s="182"/>
      <c r="AB38" s="107"/>
      <c r="AC38" t="s" s="215">
        <v>322</v>
      </c>
      <c r="AD38" s="136"/>
      <c r="AE38" s="136"/>
      <c r="AF38" s="208"/>
      <c r="AG38" s="131">
        <f>'Données à saisir'!B139</f>
        <v>0</v>
      </c>
      <c r="AH38" s="131">
        <f>'Données à saisir'!C139</f>
        <v>0</v>
      </c>
      <c r="AI38" s="216">
        <f>'Données à saisir'!D139</f>
        <v>0</v>
      </c>
      <c r="AJ38" s="182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107"/>
      <c r="AW38" t="s" s="271">
        <v>323</v>
      </c>
      <c r="AX38" s="272"/>
      <c r="AY38" s="272"/>
      <c r="AZ38" s="363">
        <f>'Données à saisir'!D128</f>
        <v>0</v>
      </c>
      <c r="BA38" s="364">
        <f>BA12/365*$AZ38</f>
        <v>0</v>
      </c>
      <c r="BB38" s="365">
        <f>BB12/365*$AZ38</f>
        <v>0</v>
      </c>
      <c r="BC38" s="366">
        <f>BC12/365*$AZ38</f>
        <v>0</v>
      </c>
      <c r="BD38" s="182"/>
      <c r="BE38" s="6"/>
      <c r="BF38" s="371"/>
      <c r="BG38" s="371"/>
      <c r="BH38" s="371"/>
      <c r="BI38" s="371"/>
      <c r="BJ38" s="371"/>
      <c r="BK38" s="371"/>
      <c r="BL38" s="371"/>
      <c r="BM38" s="6"/>
      <c r="BN38" s="107"/>
      <c r="BO38" t="s" s="259">
        <v>324</v>
      </c>
      <c r="BP38" s="204"/>
      <c r="BQ38" s="224"/>
      <c r="BR38" s="372">
        <v>0</v>
      </c>
      <c r="BS38" s="225">
        <f>BR40</f>
        <v>0</v>
      </c>
      <c r="BT38" s="225">
        <f>BS40</f>
        <v>0</v>
      </c>
      <c r="BU38" s="225">
        <f>BT40</f>
        <v>0</v>
      </c>
      <c r="BV38" s="294">
        <f>BU40</f>
        <v>0</v>
      </c>
      <c r="BW38" s="182"/>
      <c r="BX38" s="107"/>
      <c r="BY38" s="295">
        <f>BV40</f>
        <v>0</v>
      </c>
      <c r="BZ38" s="225">
        <f>BY40</f>
        <v>0</v>
      </c>
      <c r="CA38" s="225">
        <f>BZ40</f>
        <v>0</v>
      </c>
      <c r="CB38" s="225">
        <f>CA40</f>
        <v>0</v>
      </c>
      <c r="CC38" s="225">
        <f>CB40</f>
        <v>0</v>
      </c>
      <c r="CD38" s="225">
        <f>CC40</f>
        <v>0</v>
      </c>
      <c r="CE38" s="296">
        <f>CD40</f>
        <v>0</v>
      </c>
      <c r="CF38" s="297"/>
    </row>
    <row r="39" ht="15" customHeight="1">
      <c r="A39" s="8"/>
      <c r="B39" s="6"/>
      <c r="C39" s="6"/>
      <c r="D39" s="6"/>
      <c r="E39" s="6"/>
      <c r="F39" s="6"/>
      <c r="G39" s="6"/>
      <c r="H39" s="6"/>
      <c r="I39" s="6"/>
      <c r="J39" s="107"/>
      <c r="K39" t="s" s="219">
        <f>'Données à saisir'!A60</f>
        <v>325</v>
      </c>
      <c r="L39" s="136"/>
      <c r="M39" s="136"/>
      <c r="N39" s="136"/>
      <c r="O39" s="136"/>
      <c r="P39" s="213"/>
      <c r="Q39" s="327">
        <f>IF(ISBLANK('Données à saisir'!B60),0,'Données à saisir'!B60)</f>
        <v>0</v>
      </c>
      <c r="R39" s="182"/>
      <c r="S39" s="107"/>
      <c r="T39" s="373"/>
      <c r="U39" s="236"/>
      <c r="V39" s="236"/>
      <c r="W39" s="237"/>
      <c r="X39" s="374"/>
      <c r="Y39" s="374"/>
      <c r="Z39" s="375"/>
      <c r="AA39" s="182"/>
      <c r="AB39" s="107"/>
      <c r="AC39" t="s" s="212">
        <v>326</v>
      </c>
      <c r="AD39" s="136"/>
      <c r="AE39" s="136"/>
      <c r="AF39" s="208"/>
      <c r="AG39" s="126">
        <f>'Données à saisir'!B134</f>
        <v>0</v>
      </c>
      <c r="AH39" s="126">
        <f>'Données à saisir'!C134</f>
        <v>0</v>
      </c>
      <c r="AI39" s="222">
        <f>'Données à saisir'!D134</f>
        <v>0</v>
      </c>
      <c r="AJ39" s="182"/>
      <c r="AK39" s="6"/>
      <c r="AL39" s="6"/>
      <c r="AM39" s="6"/>
      <c r="AN39" s="6"/>
      <c r="AO39" s="105"/>
      <c r="AP39" s="105"/>
      <c r="AQ39" s="105"/>
      <c r="AR39" s="105"/>
      <c r="AS39" s="105"/>
      <c r="AT39" s="105"/>
      <c r="AU39" s="6"/>
      <c r="AV39" s="107"/>
      <c r="AW39" t="s" s="376">
        <v>327</v>
      </c>
      <c r="AX39" s="377"/>
      <c r="AY39" s="254"/>
      <c r="AZ39" s="378"/>
      <c r="BA39" s="379">
        <f>BA36-BA38</f>
        <v>0</v>
      </c>
      <c r="BB39" s="380">
        <f>BB36-BB38</f>
        <v>0</v>
      </c>
      <c r="BC39" s="381">
        <f>BC36-BC38</f>
        <v>0</v>
      </c>
      <c r="BD39" s="182"/>
      <c r="BE39" s="6"/>
      <c r="BF39" s="371"/>
      <c r="BG39" s="371"/>
      <c r="BH39" s="371"/>
      <c r="BI39" s="371"/>
      <c r="BJ39" s="371"/>
      <c r="BK39" s="371"/>
      <c r="BL39" s="371"/>
      <c r="BM39" s="6"/>
      <c r="BN39" s="107"/>
      <c r="BO39" t="s" s="249">
        <v>328</v>
      </c>
      <c r="BP39" s="188"/>
      <c r="BQ39" s="382"/>
      <c r="BR39" s="238">
        <f>BR37-BR36</f>
        <v>0</v>
      </c>
      <c r="BS39" s="238">
        <f>BS37-BS36</f>
        <v>0</v>
      </c>
      <c r="BT39" s="238">
        <f>BT37-BT36</f>
        <v>0</v>
      </c>
      <c r="BU39" s="238">
        <f>BU37-BU36</f>
        <v>0</v>
      </c>
      <c r="BV39" s="239">
        <f>BV37-BV36</f>
        <v>0</v>
      </c>
      <c r="BW39" s="383"/>
      <c r="BX39" s="332"/>
      <c r="BY39" s="384">
        <f>BY37-BY36</f>
        <v>0</v>
      </c>
      <c r="BZ39" s="238">
        <f>BZ37-BZ36</f>
        <v>0</v>
      </c>
      <c r="CA39" s="238">
        <f>CA37-CA36</f>
        <v>0</v>
      </c>
      <c r="CB39" s="238">
        <f>CB37-CB36</f>
        <v>0</v>
      </c>
      <c r="CC39" s="238">
        <f>CC37-CC36</f>
        <v>0</v>
      </c>
      <c r="CD39" s="238">
        <f>CD37-CD36</f>
        <v>0</v>
      </c>
      <c r="CE39" s="385">
        <f>CE37-CE36</f>
        <v>0</v>
      </c>
      <c r="CF39" s="386"/>
    </row>
    <row r="40" ht="15" customHeight="1">
      <c r="A40" s="8"/>
      <c r="B40" s="202"/>
      <c r="C40" s="202"/>
      <c r="D40" s="202"/>
      <c r="E40" s="202"/>
      <c r="F40" s="202"/>
      <c r="G40" s="202"/>
      <c r="H40" s="202"/>
      <c r="I40" s="6"/>
      <c r="J40" s="107"/>
      <c r="K40" t="s" s="212">
        <v>329</v>
      </c>
      <c r="L40" s="136"/>
      <c r="M40" s="136"/>
      <c r="N40" t="s" s="387">
        <v>330</v>
      </c>
      <c r="O40" t="s" s="387">
        <v>331</v>
      </c>
      <c r="P40" s="213"/>
      <c r="Q40" s="214">
        <f>SUM(Q41:Q43)</f>
        <v>0</v>
      </c>
      <c r="R40" s="182"/>
      <c r="S40" s="107"/>
      <c r="T40" t="s" s="223">
        <v>332</v>
      </c>
      <c r="U40" s="204"/>
      <c r="V40" s="204"/>
      <c r="W40" s="224"/>
      <c r="X40" s="338">
        <f>SUM(X42:X46)</f>
        <v>0</v>
      </c>
      <c r="Y40" s="338">
        <f>SUM(Y42:Y46)</f>
        <v>0</v>
      </c>
      <c r="Z40" s="339">
        <f>SUM(Z42:Z46)</f>
        <v>0</v>
      </c>
      <c r="AA40" s="182"/>
      <c r="AB40" s="107"/>
      <c r="AC40" t="s" s="235">
        <v>333</v>
      </c>
      <c r="AD40" s="236"/>
      <c r="AE40" s="236"/>
      <c r="AF40" t="s" s="388">
        <f>IF('Données à saisir'!C136="Oui","(Accre)","")</f>
      </c>
      <c r="AG40" s="250"/>
      <c r="AH40" s="250"/>
      <c r="AI40" s="284"/>
      <c r="AJ40" s="182"/>
      <c r="AK40" s="6"/>
      <c r="AL40" s="6"/>
      <c r="AM40" s="6"/>
      <c r="AN40" s="107"/>
      <c r="AO40" t="s" s="389">
        <v>66</v>
      </c>
      <c r="AP40" s="390"/>
      <c r="AQ40" t="s" s="391">
        <v>67</v>
      </c>
      <c r="AR40" s="390"/>
      <c r="AS40" t="s" s="391">
        <v>68</v>
      </c>
      <c r="AT40" s="392"/>
      <c r="AU40" s="182"/>
      <c r="AV40" s="6"/>
      <c r="AW40" s="204"/>
      <c r="AX40" s="204"/>
      <c r="AY40" s="204"/>
      <c r="AZ40" s="204"/>
      <c r="BA40" s="204"/>
      <c r="BB40" s="204"/>
      <c r="BC40" s="204"/>
      <c r="BD40" s="6"/>
      <c r="BE40" s="6"/>
      <c r="BF40" s="136"/>
      <c r="BG40" s="136"/>
      <c r="BH40" s="136"/>
      <c r="BI40" s="136"/>
      <c r="BJ40" s="136"/>
      <c r="BK40" s="136"/>
      <c r="BL40" s="136"/>
      <c r="BM40" s="6"/>
      <c r="BN40" s="107"/>
      <c r="BO40" t="s" s="253">
        <v>334</v>
      </c>
      <c r="BP40" s="254"/>
      <c r="BQ40" s="255"/>
      <c r="BR40" s="267">
        <f>BR39</f>
        <v>0</v>
      </c>
      <c r="BS40" s="267">
        <f>BS38+BS39</f>
        <v>0</v>
      </c>
      <c r="BT40" s="267">
        <f>BT38+BT39</f>
        <v>0</v>
      </c>
      <c r="BU40" s="267">
        <f>BU38+BU39</f>
        <v>0</v>
      </c>
      <c r="BV40" s="268">
        <f>BV38+BV39</f>
        <v>0</v>
      </c>
      <c r="BW40" s="182"/>
      <c r="BX40" s="107"/>
      <c r="BY40" s="305">
        <f>BY38+BY39</f>
        <v>0</v>
      </c>
      <c r="BZ40" s="267">
        <f>BZ38+BZ39</f>
        <v>0</v>
      </c>
      <c r="CA40" s="267">
        <f>CA38+CA39</f>
        <v>0</v>
      </c>
      <c r="CB40" s="267">
        <f>CB38+CB39</f>
        <v>0</v>
      </c>
      <c r="CC40" s="267">
        <f>CC38+CC39</f>
        <v>0</v>
      </c>
      <c r="CD40" s="267">
        <f>CD38+CD39</f>
        <v>0</v>
      </c>
      <c r="CE40" s="306">
        <f>CE38+CE39</f>
        <v>0</v>
      </c>
      <c r="CF40" s="307"/>
    </row>
    <row r="41" ht="15" customHeight="1">
      <c r="A41" s="150"/>
      <c r="B41" s="151"/>
      <c r="C41" s="152"/>
      <c r="D41" s="152"/>
      <c r="E41" s="152"/>
      <c r="F41" s="152"/>
      <c r="G41" s="152"/>
      <c r="H41" s="153"/>
      <c r="I41" s="154"/>
      <c r="J41" s="107"/>
      <c r="K41" t="s" s="219">
        <f>IF(ISBLANK('Données à saisir'!A61),"",'Données à saisir'!A61)</f>
        <v>335</v>
      </c>
      <c r="L41" s="136"/>
      <c r="M41" s="136"/>
      <c r="N41" t="s" s="117">
        <f>IF(ISBLANK('Données à saisir'!C61),"",'Données à saisir'!C61)</f>
      </c>
      <c r="O41" t="s" s="117">
        <f>IF(ISBLANK('Données à saisir'!D61),"",'Données à saisir'!D61)</f>
      </c>
      <c r="P41" s="213"/>
      <c r="Q41" s="327">
        <f>IF(ISBLANK('Données à saisir'!B61),0,'Données à saisir'!B61)</f>
        <v>0</v>
      </c>
      <c r="R41" s="182"/>
      <c r="S41" s="107"/>
      <c r="T41" s="344"/>
      <c r="U41" s="136"/>
      <c r="V41" s="136"/>
      <c r="W41" s="208"/>
      <c r="X41" s="345"/>
      <c r="Y41" s="345"/>
      <c r="Z41" s="346"/>
      <c r="AA41" s="182"/>
      <c r="AB41" s="107"/>
      <c r="AC41" t="s" s="253">
        <v>261</v>
      </c>
      <c r="AD41" s="254"/>
      <c r="AE41" s="254"/>
      <c r="AF41" s="255"/>
      <c r="AG41" s="267">
        <f>AG35-SUM(AG36:AG40)</f>
        <v>0</v>
      </c>
      <c r="AH41" s="267">
        <f>AH35-SUM(AH36:AH40)</f>
        <v>0</v>
      </c>
      <c r="AI41" s="268">
        <f>AI35-SUM(AI36:AI40)</f>
        <v>0</v>
      </c>
      <c r="AJ41" s="182"/>
      <c r="AK41" s="6"/>
      <c r="AL41" s="188"/>
      <c r="AM41" s="105"/>
      <c r="AN41" s="189"/>
      <c r="AO41" s="393"/>
      <c r="AP41" s="394"/>
      <c r="AQ41" s="395"/>
      <c r="AR41" s="394"/>
      <c r="AS41" s="395"/>
      <c r="AT41" s="396"/>
      <c r="AU41" s="182"/>
      <c r="AV41" s="6"/>
      <c r="AW41" s="136"/>
      <c r="AX41" s="136"/>
      <c r="AY41" s="136"/>
      <c r="AZ41" s="136"/>
      <c r="BA41" s="136"/>
      <c r="BB41" s="136"/>
      <c r="BC41" s="136"/>
      <c r="BD41" s="6"/>
      <c r="BE41" s="6"/>
      <c r="BF41" s="136"/>
      <c r="BG41" s="136"/>
      <c r="BH41" s="136"/>
      <c r="BI41" s="136"/>
      <c r="BJ41" s="136"/>
      <c r="BK41" s="136"/>
      <c r="BL41" s="136"/>
      <c r="BM41" s="6"/>
      <c r="BN41" s="107"/>
      <c r="BO41" s="397"/>
      <c r="BP41" s="204"/>
      <c r="BQ41" s="224"/>
      <c r="BR41" t="s" s="398">
        <f>IF(BR40&lt;0,BR40,"")</f>
      </c>
      <c r="BS41" t="s" s="398">
        <f>IF(BS40&lt;0,BS40,"")</f>
      </c>
      <c r="BT41" t="s" s="398">
        <f>IF(BT40&lt;0,BT40,"")</f>
      </c>
      <c r="BU41" t="s" s="398">
        <f>IF(BU40&lt;0,BU40,"")</f>
      </c>
      <c r="BV41" t="s" s="399">
        <f>IF(BV40&lt;0,BV40,"")</f>
      </c>
      <c r="BW41" t="s" s="400">
        <f>IF(BW40&lt;0,BW40,"")</f>
      </c>
      <c r="BX41" t="s" s="401">
        <f>IF(BX40&lt;0,BX40,"")</f>
      </c>
      <c r="BY41" t="s" s="402">
        <f>IF(BY40&lt;0,BY40,"")</f>
      </c>
      <c r="BZ41" t="s" s="398">
        <f>IF(BZ40&lt;0,BZ40,"")</f>
      </c>
      <c r="CA41" t="s" s="398">
        <f>IF(CA40&lt;0,CA40,"")</f>
      </c>
      <c r="CB41" t="s" s="398">
        <f>IF(CB40&lt;0,CB40,"")</f>
      </c>
      <c r="CC41" t="s" s="398">
        <f>IF(CC40&lt;0,CC40,"")</f>
      </c>
      <c r="CD41" t="s" s="398">
        <f>IF(CD40&lt;0,CD40,"")</f>
      </c>
      <c r="CE41" t="s" s="403">
        <f>IF(CE40&lt;0,CE40,"")</f>
      </c>
      <c r="CF41" s="404">
        <f>SUM(BR41:CE41)</f>
        <v>0</v>
      </c>
    </row>
    <row r="42" ht="15" customHeight="1">
      <c r="A42" s="150"/>
      <c r="B42" s="100"/>
      <c r="C42" t="s" s="405">
        <f>IF(ISBLANK('Données à saisir'!B9),"",('Données à saisir'!B9))</f>
      </c>
      <c r="D42" s="406"/>
      <c r="E42" s="406"/>
      <c r="F42" s="406"/>
      <c r="G42" s="406"/>
      <c r="H42" s="161"/>
      <c r="I42" s="154"/>
      <c r="J42" s="107"/>
      <c r="K42" t="s" s="207">
        <f>IF(ISBLANK('Données à saisir'!A62),"",'Données à saisir'!A62)</f>
      </c>
      <c r="L42" s="136"/>
      <c r="M42" s="136"/>
      <c r="N42" t="s" s="117">
        <f>IF(ISBLANK('Données à saisir'!C62),"",'Données à saisir'!C62)</f>
      </c>
      <c r="O42" t="s" s="117">
        <f>IF(ISBLANK('Données à saisir'!D62),"",'Données à saisir'!D62)</f>
      </c>
      <c r="P42" s="213"/>
      <c r="Q42" s="327">
        <f>IF(ISBLANK('Données à saisir'!B62),0,'Données à saisir'!B62)</f>
        <v>0</v>
      </c>
      <c r="R42" s="182"/>
      <c r="S42" s="107"/>
      <c r="T42" t="s" s="219">
        <f>K24</f>
        <v>271</v>
      </c>
      <c r="U42" s="136"/>
      <c r="V42" s="136"/>
      <c r="W42" s="208"/>
      <c r="X42" s="353">
        <f>'Données à saisir'!C50</f>
        <v>0</v>
      </c>
      <c r="Y42" s="353">
        <f>'Données à saisir'!D50</f>
        <v>0</v>
      </c>
      <c r="Z42" s="354">
        <f>'Données à saisir'!E50</f>
        <v>0</v>
      </c>
      <c r="AA42" s="182"/>
      <c r="AB42" s="107"/>
      <c r="AC42" t="s" s="223">
        <v>336</v>
      </c>
      <c r="AD42" s="292"/>
      <c r="AE42" s="292"/>
      <c r="AF42" s="293"/>
      <c r="AG42" s="279">
        <f>IF(ISERROR('Données à saisir'!B90+SUM('Données à saisir'!G70:G72)),0,'Données à saisir'!B90+SUM('Données à saisir'!G70:G72))</f>
        <v>0</v>
      </c>
      <c r="AH42" s="279">
        <f>'Données à saisir'!C90+SUM('Données à saisir'!H70:H72)</f>
        <v>0</v>
      </c>
      <c r="AI42" s="280">
        <f>'Données à saisir'!D90+SUM('Données à saisir'!I70:I72)</f>
        <v>0</v>
      </c>
      <c r="AJ42" s="182"/>
      <c r="AK42" s="107"/>
      <c r="AL42" t="s" s="253">
        <v>289</v>
      </c>
      <c r="AM42" s="254"/>
      <c r="AN42" s="255"/>
      <c r="AO42" s="407">
        <f>AO27</f>
        <v>0</v>
      </c>
      <c r="AP42" s="408"/>
      <c r="AQ42" s="407">
        <f>AQ27</f>
        <v>0</v>
      </c>
      <c r="AR42" s="408"/>
      <c r="AS42" s="407">
        <f>AS27</f>
        <v>0</v>
      </c>
      <c r="AT42" s="409"/>
      <c r="AU42" s="182"/>
      <c r="AV42" s="6"/>
      <c r="AW42" s="329"/>
      <c r="AX42" s="329"/>
      <c r="AY42" s="136"/>
      <c r="AZ42" s="330"/>
      <c r="BA42" s="348"/>
      <c r="BB42" s="348"/>
      <c r="BC42" s="348"/>
      <c r="BD42" s="6"/>
      <c r="BE42" s="6"/>
      <c r="BF42" s="329"/>
      <c r="BG42" s="329"/>
      <c r="BH42" s="136"/>
      <c r="BI42" s="330"/>
      <c r="BJ42" s="331"/>
      <c r="BK42" s="331"/>
      <c r="BL42" s="331"/>
      <c r="BM42" s="6"/>
      <c r="BN42" s="107"/>
      <c r="BO42" s="410"/>
      <c r="BP42" s="236"/>
      <c r="BQ42" s="237"/>
      <c r="BR42" s="238"/>
      <c r="BS42" s="238"/>
      <c r="BT42" s="238"/>
      <c r="BU42" s="238"/>
      <c r="BV42" s="239"/>
      <c r="BW42" s="182"/>
      <c r="BX42" s="107"/>
      <c r="BY42" s="384"/>
      <c r="BZ42" s="238"/>
      <c r="CA42" s="238"/>
      <c r="CB42" s="238"/>
      <c r="CC42" s="238"/>
      <c r="CD42" s="238"/>
      <c r="CE42" s="385"/>
      <c r="CF42" s="411"/>
    </row>
    <row r="43" ht="15" customHeight="1">
      <c r="A43" s="150"/>
      <c r="B43" s="100"/>
      <c r="C43" t="s" s="405">
        <f>IF(ISBLANK('Données à saisir'!B10),"",('Données à saisir'!B10))</f>
      </c>
      <c r="D43" s="48"/>
      <c r="E43" s="48"/>
      <c r="F43" s="48"/>
      <c r="G43" s="48"/>
      <c r="H43" s="161"/>
      <c r="I43" s="154"/>
      <c r="J43" s="107"/>
      <c r="K43" t="s" s="207">
        <f>IF(ISBLANK('Données à saisir'!A63),"",'Données à saisir'!A63)</f>
      </c>
      <c r="L43" s="136"/>
      <c r="M43" s="136"/>
      <c r="N43" t="s" s="117">
        <f>IF(ISBLANK('Données à saisir'!C63),"",'Données à saisir'!C63)</f>
      </c>
      <c r="O43" t="s" s="117">
        <f>IF(ISBLANK('Données à saisir'!D63),"",'Données à saisir'!D63)</f>
      </c>
      <c r="P43" s="213"/>
      <c r="Q43" s="327">
        <f>IF(ISBLANK('Données à saisir'!B63),0,'Données à saisir'!B63)</f>
        <v>0</v>
      </c>
      <c r="R43" s="182"/>
      <c r="S43" s="107"/>
      <c r="T43" t="s" s="219">
        <f>K25</f>
        <v>276</v>
      </c>
      <c r="U43" s="136"/>
      <c r="V43" s="136"/>
      <c r="W43" s="208"/>
      <c r="X43" s="353">
        <f>'Données à saisir'!C51</f>
        <v>0</v>
      </c>
      <c r="Y43" s="353">
        <f>'Données à saisir'!D51</f>
        <v>0</v>
      </c>
      <c r="Z43" s="354">
        <f>'Données à saisir'!E51</f>
        <v>0</v>
      </c>
      <c r="AA43" s="182"/>
      <c r="AB43" s="107"/>
      <c r="AC43" t="s" s="298">
        <v>337</v>
      </c>
      <c r="AD43" s="299"/>
      <c r="AE43" s="299"/>
      <c r="AF43" s="300"/>
      <c r="AG43" s="238">
        <f>'Données à saisir'!C39</f>
        <v>0</v>
      </c>
      <c r="AH43" s="238">
        <f>'Données à saisir'!D39</f>
        <v>0</v>
      </c>
      <c r="AI43" s="239">
        <f>'Données à saisir'!E39</f>
        <v>0</v>
      </c>
      <c r="AJ43" s="182"/>
      <c r="AK43" s="107"/>
      <c r="AL43" t="s" s="412">
        <v>338</v>
      </c>
      <c r="AM43" s="321"/>
      <c r="AN43" s="322"/>
      <c r="AO43" s="413">
        <f>AO22</f>
        <v>0</v>
      </c>
      <c r="AP43" s="414"/>
      <c r="AQ43" s="413">
        <f>AQ22</f>
        <v>0</v>
      </c>
      <c r="AR43" s="414"/>
      <c r="AS43" s="413">
        <f>AS22</f>
        <v>0</v>
      </c>
      <c r="AT43" s="415"/>
      <c r="AU43" s="182"/>
      <c r="AV43" s="6"/>
      <c r="AW43" s="178"/>
      <c r="AX43" s="136"/>
      <c r="AY43" s="136"/>
      <c r="AZ43" s="136"/>
      <c r="BA43" s="348"/>
      <c r="BB43" s="348"/>
      <c r="BC43" s="348"/>
      <c r="BD43" s="6"/>
      <c r="BE43" s="6"/>
      <c r="BF43" s="178"/>
      <c r="BG43" s="136"/>
      <c r="BH43" s="136"/>
      <c r="BI43" s="136"/>
      <c r="BJ43" s="331"/>
      <c r="BK43" s="331"/>
      <c r="BL43" s="331"/>
      <c r="BM43" s="6"/>
      <c r="BN43" s="6"/>
      <c r="BO43" s="47"/>
      <c r="BP43" s="292"/>
      <c r="BQ43" s="292"/>
      <c r="BR43" s="416"/>
      <c r="BS43" s="416"/>
      <c r="BT43" s="416"/>
      <c r="BU43" s="416"/>
      <c r="BV43" s="416"/>
      <c r="BW43" s="6"/>
      <c r="BX43" s="6"/>
      <c r="BY43" s="110"/>
      <c r="BZ43" s="110"/>
      <c r="CA43" s="110"/>
      <c r="CB43" s="110"/>
      <c r="CC43" s="110"/>
      <c r="CD43" s="110"/>
      <c r="CE43" s="311"/>
      <c r="CF43" s="169"/>
    </row>
    <row r="44" ht="15" customHeight="1">
      <c r="A44" s="150"/>
      <c r="B44" s="100"/>
      <c r="C44" t="s" s="405">
        <f>IF(ISBLANK('Données à saisir'!B11),"",('Données à saisir'!B11))</f>
      </c>
      <c r="D44" s="48"/>
      <c r="E44" s="48"/>
      <c r="F44" s="48"/>
      <c r="G44" s="48"/>
      <c r="H44" s="161"/>
      <c r="I44" s="154"/>
      <c r="J44" s="107"/>
      <c r="K44" t="s" s="212">
        <f>IF(ISBLANK('Données à saisir'!A64),"",'Données à saisir'!A64)</f>
        <v>339</v>
      </c>
      <c r="L44" s="136"/>
      <c r="M44" s="136"/>
      <c r="N44" s="136"/>
      <c r="O44" s="136"/>
      <c r="P44" s="213"/>
      <c r="Q44" s="214">
        <f>IF(ISBLANK('Données à saisir'!B64),0,'Données à saisir'!B64)</f>
        <v>0</v>
      </c>
      <c r="R44" s="182"/>
      <c r="S44" s="107"/>
      <c r="T44" t="s" s="219">
        <f>K26</f>
        <v>282</v>
      </c>
      <c r="U44" s="136"/>
      <c r="V44" s="136"/>
      <c r="W44" s="208"/>
      <c r="X44" s="353">
        <f>'Données à saisir'!C52</f>
        <v>0</v>
      </c>
      <c r="Y44" s="353">
        <f>'Données à saisir'!D52</f>
        <v>0</v>
      </c>
      <c r="Z44" s="354">
        <f>'Données à saisir'!E52</f>
        <v>0</v>
      </c>
      <c r="AA44" s="182"/>
      <c r="AB44" s="107"/>
      <c r="AC44" t="s" s="253">
        <v>340</v>
      </c>
      <c r="AD44" s="254"/>
      <c r="AE44" s="254"/>
      <c r="AF44" s="255"/>
      <c r="AG44" s="267">
        <f>AG41-AG42-AG43</f>
        <v>0</v>
      </c>
      <c r="AH44" s="267">
        <f>AH41-AH42-AH43</f>
        <v>0</v>
      </c>
      <c r="AI44" s="268">
        <f>AI41-AI42-AI43</f>
        <v>0</v>
      </c>
      <c r="AJ44" s="182"/>
      <c r="AK44" s="107"/>
      <c r="AL44" t="s" s="253">
        <v>293</v>
      </c>
      <c r="AM44" s="254"/>
      <c r="AN44" s="255"/>
      <c r="AO44" s="407">
        <f>AO42+AO43</f>
        <v>0</v>
      </c>
      <c r="AP44" s="408"/>
      <c r="AQ44" s="407">
        <f>AQ42+AQ43</f>
        <v>0</v>
      </c>
      <c r="AR44" s="408"/>
      <c r="AS44" s="407">
        <f>AS42+AS43</f>
        <v>0</v>
      </c>
      <c r="AT44" s="409"/>
      <c r="AU44" s="182"/>
      <c r="AV44" s="6"/>
      <c r="AW44" s="340"/>
      <c r="AX44" s="136"/>
      <c r="AY44" s="136"/>
      <c r="AZ44" s="341"/>
      <c r="BA44" s="342"/>
      <c r="BB44" s="342"/>
      <c r="BC44" s="342"/>
      <c r="BD44" s="6"/>
      <c r="BE44" s="6"/>
      <c r="BF44" s="340"/>
      <c r="BG44" s="136"/>
      <c r="BH44" s="136"/>
      <c r="BI44" s="341"/>
      <c r="BJ44" s="342"/>
      <c r="BK44" s="342"/>
      <c r="BL44" s="342"/>
      <c r="BM44" s="6"/>
      <c r="BN44" s="6"/>
      <c r="BO44" s="178"/>
      <c r="BP44" s="136"/>
      <c r="BQ44" s="136"/>
      <c r="BR44" s="73"/>
      <c r="BS44" s="73"/>
      <c r="BT44" s="73"/>
      <c r="BU44" s="73"/>
      <c r="BV44" s="73"/>
      <c r="BW44" s="6"/>
      <c r="BX44" s="6"/>
      <c r="BY44" s="6"/>
      <c r="BZ44" s="6"/>
      <c r="CA44" s="6"/>
      <c r="CB44" s="6"/>
      <c r="CC44" s="6"/>
      <c r="CD44" s="6"/>
      <c r="CE44" s="93"/>
      <c r="CF44" s="7"/>
    </row>
    <row r="45" ht="15" customHeight="1">
      <c r="A45" s="150"/>
      <c r="B45" s="100"/>
      <c r="C45" s="136"/>
      <c r="D45" s="136"/>
      <c r="E45" s="136"/>
      <c r="F45" s="136"/>
      <c r="G45" s="136"/>
      <c r="H45" s="161"/>
      <c r="I45" s="154"/>
      <c r="J45" s="107"/>
      <c r="K45" t="s" s="212">
        <f>IF(ISBLANK('Données à saisir'!A65),"",'Données à saisir'!A65)</f>
      </c>
      <c r="L45" s="136"/>
      <c r="M45" s="136"/>
      <c r="N45" s="136"/>
      <c r="O45" s="136"/>
      <c r="P45" s="213"/>
      <c r="Q45" s="214">
        <f>IF(ISBLANK('Données à saisir'!B65),0,'Données à saisir'!B65)</f>
        <v>0</v>
      </c>
      <c r="R45" s="182"/>
      <c r="S45" s="107"/>
      <c r="T45" t="s" s="219">
        <f>K27</f>
        <v>287</v>
      </c>
      <c r="U45" s="136"/>
      <c r="V45" s="136"/>
      <c r="W45" s="208"/>
      <c r="X45" s="353">
        <f>'Données à saisir'!C53</f>
        <v>0</v>
      </c>
      <c r="Y45" s="353">
        <f>'Données à saisir'!D53</f>
        <v>0</v>
      </c>
      <c r="Z45" s="354">
        <f>'Données à saisir'!E53</f>
        <v>0</v>
      </c>
      <c r="AA45" s="182"/>
      <c r="AB45" s="107"/>
      <c r="AC45" t="s" s="223">
        <f>IF(ISERROR(IF((VLOOKUP('Données à saisir'!B8,'Données à saisir'!J11:K16,2,0))="IR","","Impôt sur les sociétés")),"",IF((VLOOKUP('Données à saisir'!B8,'Données à saisir'!J11:K16,2,0))="IR","","Impôt sur les sociétés"))</f>
        <v>10</v>
      </c>
      <c r="AD45" s="204"/>
      <c r="AE45" s="204"/>
      <c r="AF45" s="224"/>
      <c r="AG45" s="279">
        <f>IF(AC45="Impôt sur les sociétés",IF(AG44&lt;0,0,IF(AG44&gt;38120,38120*0.15+(AG44-38120)*28%,AG44*0.15)),"")</f>
        <v>0</v>
      </c>
      <c r="AH45" s="279">
        <f>IF(AC45="Impôt sur les sociétés",IF(AH44&lt;0,0,IF(AH44&gt;38120,38120*0.15+(AH44-38120)*28%,AH44*0.15)),"")</f>
        <v>0</v>
      </c>
      <c r="AI45" s="280">
        <f>IF(AC45="Impôt sur les sociétés",IF(AI44&lt;0,0,IF(AI44&gt;38120,38120*0.15+(AI44-38120)*28%,AI44*0.15)),"")</f>
        <v>0</v>
      </c>
      <c r="AJ45" s="182"/>
      <c r="AK45" s="107"/>
      <c r="AL45" t="s" s="259">
        <v>341</v>
      </c>
      <c r="AM45" s="204"/>
      <c r="AN45" s="224"/>
      <c r="AO45" s="417">
        <f>IF(ISERROR(SUM('Données à saisir'!J70:J72)),0,SUM('Données à saisir'!J70:J72))</f>
        <v>0</v>
      </c>
      <c r="AP45" s="418"/>
      <c r="AQ45" s="417">
        <f>SUM('Données à saisir'!K70:K72)</f>
        <v>0</v>
      </c>
      <c r="AR45" s="418"/>
      <c r="AS45" s="417">
        <f>SUM('Données à saisir'!L70:L72)</f>
        <v>0</v>
      </c>
      <c r="AT45" s="419"/>
      <c r="AU45" s="182"/>
      <c r="AV45" s="6"/>
      <c r="AW45" s="340"/>
      <c r="AX45" s="136"/>
      <c r="AY45" s="136"/>
      <c r="AZ45" s="341"/>
      <c r="BA45" s="342"/>
      <c r="BB45" s="342"/>
      <c r="BC45" s="342"/>
      <c r="BD45" s="6"/>
      <c r="BE45" s="6"/>
      <c r="BF45" s="340"/>
      <c r="BG45" s="136"/>
      <c r="BH45" s="136"/>
      <c r="BI45" s="341"/>
      <c r="BJ45" s="342"/>
      <c r="BK45" s="342"/>
      <c r="BL45" s="342"/>
      <c r="BM45" s="6"/>
      <c r="BN45" s="6"/>
      <c r="BO45" s="49"/>
      <c r="BP45" s="136"/>
      <c r="BQ45" s="136"/>
      <c r="BR45" s="73"/>
      <c r="BS45" s="73"/>
      <c r="BT45" s="73"/>
      <c r="BU45" s="73"/>
      <c r="BV45" s="73"/>
      <c r="BW45" s="6"/>
      <c r="BX45" s="6"/>
      <c r="BY45" s="6"/>
      <c r="BZ45" s="6"/>
      <c r="CA45" s="6"/>
      <c r="CB45" s="6"/>
      <c r="CC45" s="6"/>
      <c r="CD45" s="6"/>
      <c r="CE45" s="6"/>
      <c r="CF45" s="7"/>
    </row>
    <row r="46" ht="15" customHeight="1">
      <c r="A46" s="150"/>
      <c r="B46" s="100"/>
      <c r="C46" s="136"/>
      <c r="D46" s="136"/>
      <c r="E46" s="136"/>
      <c r="F46" s="136"/>
      <c r="G46" s="136"/>
      <c r="H46" s="161"/>
      <c r="I46" s="154"/>
      <c r="J46" s="107"/>
      <c r="K46" t="s" s="212">
        <f>IF(ISBLANK('Données à saisir'!A66),"",'Données à saisir'!A66)</f>
        <v>342</v>
      </c>
      <c r="L46" s="136"/>
      <c r="M46" s="136"/>
      <c r="N46" s="136"/>
      <c r="O46" s="136"/>
      <c r="P46" s="213"/>
      <c r="Q46" t="s" s="333">
        <f>IF(ISBLANK('Données à saisir'!B66),"",'Données à saisir'!B66)</f>
      </c>
      <c r="R46" s="182"/>
      <c r="S46" s="107"/>
      <c r="T46" t="s" s="219">
        <f>K28</f>
        <v>291</v>
      </c>
      <c r="U46" s="136"/>
      <c r="V46" s="136"/>
      <c r="W46" s="208"/>
      <c r="X46" s="353">
        <f>'Données à saisir'!C54</f>
        <v>0</v>
      </c>
      <c r="Y46" s="353">
        <f>'Données à saisir'!D54</f>
        <v>0</v>
      </c>
      <c r="Z46" s="354">
        <f>'Données à saisir'!E54</f>
        <v>0</v>
      </c>
      <c r="AA46" s="182"/>
      <c r="AB46" s="107"/>
      <c r="AC46" s="420"/>
      <c r="AD46" s="236"/>
      <c r="AE46" s="236"/>
      <c r="AF46" s="237"/>
      <c r="AG46" s="250"/>
      <c r="AH46" s="250"/>
      <c r="AI46" s="239"/>
      <c r="AJ46" s="182"/>
      <c r="AK46" s="107"/>
      <c r="AL46" t="s" s="298">
        <v>343</v>
      </c>
      <c r="AM46" s="299"/>
      <c r="AN46" s="300"/>
      <c r="AO46" s="421">
        <f>AO44-AO45</f>
        <v>0</v>
      </c>
      <c r="AP46" s="422"/>
      <c r="AQ46" s="421">
        <f>AQ44-AQ45</f>
        <v>0</v>
      </c>
      <c r="AR46" s="422"/>
      <c r="AS46" s="421">
        <f>AS44-AS45</f>
        <v>0</v>
      </c>
      <c r="AT46" s="423"/>
      <c r="AU46" s="182"/>
      <c r="AV46" s="6"/>
      <c r="AW46" s="331"/>
      <c r="AX46" s="357"/>
      <c r="AY46" s="136"/>
      <c r="AZ46" s="357"/>
      <c r="BA46" s="358"/>
      <c r="BB46" s="358"/>
      <c r="BC46" s="358"/>
      <c r="BD46" s="6"/>
      <c r="BE46" s="6"/>
      <c r="BF46" s="331"/>
      <c r="BG46" s="357"/>
      <c r="BH46" s="136"/>
      <c r="BI46" s="357"/>
      <c r="BJ46" s="358"/>
      <c r="BK46" s="358"/>
      <c r="BL46" s="358"/>
      <c r="BM46" s="6"/>
      <c r="BN46" s="6"/>
      <c r="BO46" s="160"/>
      <c r="BP46" s="136"/>
      <c r="BQ46" s="136"/>
      <c r="BR46" s="93"/>
      <c r="BS46" s="93"/>
      <c r="BT46" s="93"/>
      <c r="BU46" s="93"/>
      <c r="BV46" s="73"/>
      <c r="BW46" s="6"/>
      <c r="BX46" s="6"/>
      <c r="BY46" s="6"/>
      <c r="BZ46" s="6"/>
      <c r="CA46" s="6"/>
      <c r="CB46" s="6"/>
      <c r="CC46" s="6"/>
      <c r="CD46" s="6"/>
      <c r="CE46" s="6"/>
      <c r="CF46" s="7"/>
    </row>
    <row r="47" ht="15" customHeight="1">
      <c r="A47" s="150"/>
      <c r="B47" s="100"/>
      <c r="C47" s="424">
        <f>TODAY()</f>
        <v>44345</v>
      </c>
      <c r="D47" s="425"/>
      <c r="E47" s="425"/>
      <c r="F47" s="425"/>
      <c r="G47" s="425"/>
      <c r="H47" s="161"/>
      <c r="I47" s="154"/>
      <c r="J47" s="107"/>
      <c r="K47" s="344"/>
      <c r="L47" s="6"/>
      <c r="M47" s="6"/>
      <c r="N47" s="6"/>
      <c r="O47" s="6"/>
      <c r="P47" s="107"/>
      <c r="Q47" s="426"/>
      <c r="R47" s="182"/>
      <c r="S47" s="107"/>
      <c r="T47" s="308"/>
      <c r="U47" s="236"/>
      <c r="V47" s="236"/>
      <c r="W47" s="237"/>
      <c r="X47" s="427"/>
      <c r="Y47" s="427"/>
      <c r="Z47" s="309"/>
      <c r="AA47" s="182"/>
      <c r="AB47" s="107"/>
      <c r="AC47" t="s" s="253">
        <v>344</v>
      </c>
      <c r="AD47" s="254"/>
      <c r="AE47" s="254"/>
      <c r="AF47" s="255"/>
      <c r="AG47" s="267">
        <f>AG44-SUM(AG45)</f>
        <v>0</v>
      </c>
      <c r="AH47" s="267">
        <f>AH44-SUM(AH45)</f>
        <v>0</v>
      </c>
      <c r="AI47" s="268">
        <f>AI44-SUM(AI45)</f>
        <v>0</v>
      </c>
      <c r="AJ47" s="182"/>
      <c r="AK47" s="6"/>
      <c r="AL47" s="110"/>
      <c r="AM47" s="110"/>
      <c r="AN47" s="110"/>
      <c r="AO47" s="110"/>
      <c r="AP47" s="110"/>
      <c r="AQ47" s="110"/>
      <c r="AR47" s="110"/>
      <c r="AS47" s="110"/>
      <c r="AT47" s="110"/>
      <c r="AU47" s="6"/>
      <c r="AV47" s="6"/>
      <c r="AW47" s="136"/>
      <c r="AX47" s="136"/>
      <c r="AY47" s="136"/>
      <c r="AZ47" s="136"/>
      <c r="BA47" s="136"/>
      <c r="BB47" s="136"/>
      <c r="BC47" s="13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178"/>
      <c r="BP47" s="136"/>
      <c r="BQ47" s="136"/>
      <c r="BR47" s="73"/>
      <c r="BS47" s="73"/>
      <c r="BT47" s="73"/>
      <c r="BU47" s="73"/>
      <c r="BV47" s="73"/>
      <c r="BW47" s="6"/>
      <c r="BX47" s="6"/>
      <c r="BY47" s="6"/>
      <c r="BZ47" s="6"/>
      <c r="CA47" s="6"/>
      <c r="CB47" s="6"/>
      <c r="CC47" s="6"/>
      <c r="CD47" s="6"/>
      <c r="CE47" s="6"/>
      <c r="CF47" s="7"/>
    </row>
    <row r="48" ht="15" customHeight="1">
      <c r="A48" s="150"/>
      <c r="B48" s="174"/>
      <c r="C48" s="175"/>
      <c r="D48" s="175"/>
      <c r="E48" s="175"/>
      <c r="F48" s="175"/>
      <c r="G48" s="175"/>
      <c r="H48" s="367"/>
      <c r="I48" s="154"/>
      <c r="J48" s="107"/>
      <c r="K48" s="420"/>
      <c r="L48" s="236"/>
      <c r="M48" s="236"/>
      <c r="N48" s="236"/>
      <c r="O48" t="s" s="428">
        <v>345</v>
      </c>
      <c r="P48" s="351"/>
      <c r="Q48" s="343">
        <f>SUM(Q37,Q40,Q44:Q46)</f>
        <v>0</v>
      </c>
      <c r="R48" s="182"/>
      <c r="S48" s="107"/>
      <c r="T48" t="s" s="310">
        <v>346</v>
      </c>
      <c r="U48" s="272"/>
      <c r="V48" s="272"/>
      <c r="W48" s="273"/>
      <c r="X48" s="429">
        <f>SUM(X31,X40)</f>
        <v>0</v>
      </c>
      <c r="Y48" s="429">
        <f>SUM(Y31,Y40)</f>
        <v>0</v>
      </c>
      <c r="Z48" s="430">
        <f>SUM(Z31,Z40)</f>
        <v>0</v>
      </c>
      <c r="AA48" s="182"/>
      <c r="AB48" s="107"/>
      <c r="AC48" s="431"/>
      <c r="AD48" s="272"/>
      <c r="AE48" s="272"/>
      <c r="AF48" s="273"/>
      <c r="AG48" s="432"/>
      <c r="AH48" s="274"/>
      <c r="AI48" s="433"/>
      <c r="AJ48" s="182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160"/>
      <c r="BP48" s="136"/>
      <c r="BQ48" s="136"/>
      <c r="BR48" s="73"/>
      <c r="BS48" s="73"/>
      <c r="BT48" s="73"/>
      <c r="BU48" s="93"/>
      <c r="BV48" s="73"/>
      <c r="BW48" s="6"/>
      <c r="BX48" s="6"/>
      <c r="BY48" s="6"/>
      <c r="BZ48" s="6"/>
      <c r="CA48" s="6"/>
      <c r="CB48" s="6"/>
      <c r="CC48" s="6"/>
      <c r="CD48" s="6"/>
      <c r="CE48" s="6"/>
      <c r="CF48" s="7"/>
    </row>
    <row r="49" ht="26.25" customHeight="1">
      <c r="A49" s="8"/>
      <c r="B49" t="s" s="434">
        <v>347</v>
      </c>
      <c r="C49" s="183"/>
      <c r="D49" s="183"/>
      <c r="E49" s="183"/>
      <c r="F49" s="183"/>
      <c r="G49" s="183"/>
      <c r="H49" s="435">
        <v>1</v>
      </c>
      <c r="I49" s="6"/>
      <c r="J49" s="6"/>
      <c r="K49" t="s" s="436">
        <v>347</v>
      </c>
      <c r="L49" s="110"/>
      <c r="M49" s="110"/>
      <c r="N49" s="110"/>
      <c r="O49" s="110"/>
      <c r="P49" s="110"/>
      <c r="Q49" s="437">
        <v>2</v>
      </c>
      <c r="R49" s="6"/>
      <c r="S49" s="6"/>
      <c r="T49" t="s" s="436">
        <v>347</v>
      </c>
      <c r="U49" s="110"/>
      <c r="V49" s="110"/>
      <c r="W49" s="110"/>
      <c r="X49" s="110"/>
      <c r="Y49" s="110"/>
      <c r="Z49" s="437">
        <v>3</v>
      </c>
      <c r="AA49" s="6"/>
      <c r="AB49" s="438"/>
      <c r="AC49" t="s" s="436">
        <v>347</v>
      </c>
      <c r="AD49" s="110"/>
      <c r="AE49" s="110"/>
      <c r="AF49" s="110"/>
      <c r="AG49" s="110"/>
      <c r="AH49" s="110"/>
      <c r="AI49" s="437">
        <v>4</v>
      </c>
      <c r="AJ49" s="6"/>
      <c r="AK49" s="6"/>
      <c r="AL49" t="s" s="117">
        <v>347</v>
      </c>
      <c r="AM49" s="6"/>
      <c r="AN49" s="6"/>
      <c r="AO49" s="6"/>
      <c r="AP49" s="6"/>
      <c r="AQ49" s="6"/>
      <c r="AR49" s="6"/>
      <c r="AS49" s="6"/>
      <c r="AT49" s="439">
        <v>5</v>
      </c>
      <c r="AU49" s="6"/>
      <c r="AV49" s="6"/>
      <c r="AW49" t="s" s="117">
        <v>347</v>
      </c>
      <c r="AX49" s="6"/>
      <c r="AY49" s="6"/>
      <c r="AZ49" s="6"/>
      <c r="BA49" s="6"/>
      <c r="BB49" s="6"/>
      <c r="BC49" s="439">
        <v>6</v>
      </c>
      <c r="BD49" s="6"/>
      <c r="BE49" s="6"/>
      <c r="BF49" t="s" s="117">
        <v>347</v>
      </c>
      <c r="BG49" s="6"/>
      <c r="BH49" s="6"/>
      <c r="BI49" s="6"/>
      <c r="BJ49" s="6"/>
      <c r="BK49" s="6"/>
      <c r="BL49" s="439">
        <v>7</v>
      </c>
      <c r="BM49" s="6"/>
      <c r="BN49" s="6"/>
      <c r="BO49" t="s" s="117">
        <v>347</v>
      </c>
      <c r="BP49" s="6"/>
      <c r="BQ49" s="6"/>
      <c r="BR49" s="172"/>
      <c r="BS49" s="172"/>
      <c r="BT49" s="172"/>
      <c r="BU49" s="172"/>
      <c r="BV49" s="439">
        <v>8</v>
      </c>
      <c r="BW49" s="6"/>
      <c r="BX49" s="6"/>
      <c r="BY49" t="s" s="117">
        <v>347</v>
      </c>
      <c r="BZ49" s="6"/>
      <c r="CA49" s="6"/>
      <c r="CB49" s="6"/>
      <c r="CC49" s="6"/>
      <c r="CD49" s="6"/>
      <c r="CE49" s="6"/>
      <c r="CF49" s="440">
        <v>9</v>
      </c>
    </row>
    <row r="50" ht="15" customHeight="1">
      <c r="A50" s="8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172"/>
      <c r="BS50" s="172"/>
      <c r="BT50" s="172"/>
      <c r="BU50" s="172"/>
      <c r="BV50" s="172"/>
      <c r="BW50" s="6"/>
      <c r="BX50" s="6"/>
      <c r="BY50" s="6"/>
      <c r="BZ50" s="6"/>
      <c r="CA50" s="6"/>
      <c r="CB50" s="6"/>
      <c r="CC50" s="6"/>
      <c r="CD50" s="6"/>
      <c r="CE50" s="6"/>
      <c r="CF50" s="7"/>
    </row>
    <row r="51" ht="15" customHeight="1">
      <c r="A51" s="8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93"/>
      <c r="Y51" s="6"/>
      <c r="Z51" s="6"/>
      <c r="AA51" s="6"/>
      <c r="AB51" s="6"/>
      <c r="AC51" s="6"/>
      <c r="AD51" s="6"/>
      <c r="AE51" s="6"/>
      <c r="AF51" s="6"/>
      <c r="AG51" s="93"/>
      <c r="AH51" s="6"/>
      <c r="AI51" s="6"/>
      <c r="AJ51" s="6"/>
      <c r="AK51" s="6"/>
      <c r="AL51" s="6"/>
      <c r="AM51" s="6"/>
      <c r="AN51" s="6"/>
      <c r="AO51" s="93"/>
      <c r="AP51" s="93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93"/>
      <c r="BB51" s="6"/>
      <c r="BC51" s="6"/>
      <c r="BD51" s="6"/>
      <c r="BE51" s="6"/>
      <c r="BF51" s="6"/>
      <c r="BG51" s="6"/>
      <c r="BH51" s="6"/>
      <c r="BI51" s="6"/>
      <c r="BJ51" s="93"/>
      <c r="BK51" s="6"/>
      <c r="BL51" s="6"/>
      <c r="BM51" s="6"/>
      <c r="BN51" s="6"/>
      <c r="BO51" s="6"/>
      <c r="BP51" s="6"/>
      <c r="BQ51" s="6"/>
      <c r="BR51" s="172"/>
      <c r="BS51" s="93"/>
      <c r="BT51" s="93"/>
      <c r="BU51" s="172"/>
      <c r="BV51" s="172"/>
      <c r="BW51" s="6"/>
      <c r="BX51" s="6"/>
      <c r="BY51" s="6"/>
      <c r="BZ51" s="6"/>
      <c r="CA51" s="6"/>
      <c r="CB51" s="6"/>
      <c r="CC51" s="6"/>
      <c r="CD51" s="6"/>
      <c r="CE51" s="6"/>
      <c r="CF51" s="7"/>
    </row>
    <row r="52" ht="15" customHeight="1" hidden="1">
      <c r="A52" s="8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93"/>
      <c r="Y52" s="93"/>
      <c r="Z52" s="93"/>
      <c r="AA52" s="6"/>
      <c r="AB52" s="6"/>
      <c r="AC52" t="s" s="10">
        <v>348</v>
      </c>
      <c r="AD52" s="6"/>
      <c r="AE52" s="6"/>
      <c r="AF52" s="6"/>
      <c r="AG52" s="93">
        <f>AG35-SUM(AG36:AG38,AG42:AG43)</f>
        <v>0</v>
      </c>
      <c r="AH52" s="93">
        <f>AH35-SUM(AH36:AH38,AH42:AH43)</f>
        <v>0</v>
      </c>
      <c r="AI52" s="93">
        <f>AI35-SUM(AI36:AI38,AI42:AI43)</f>
        <v>0</v>
      </c>
      <c r="AJ52" s="6"/>
      <c r="AK52" s="6"/>
      <c r="AL52" s="6"/>
      <c r="AM52" s="6"/>
      <c r="AN52" s="6"/>
      <c r="AO52" s="93"/>
      <c r="AP52" s="93"/>
      <c r="AQ52" s="93"/>
      <c r="AR52" s="93"/>
      <c r="AS52" s="93"/>
      <c r="AT52" s="93"/>
      <c r="AU52" s="6"/>
      <c r="AV52" s="6"/>
      <c r="AW52" s="6"/>
      <c r="AX52" s="6"/>
      <c r="AY52" s="6"/>
      <c r="AZ52" s="6"/>
      <c r="BA52" s="93"/>
      <c r="BB52" s="93"/>
      <c r="BC52" s="93"/>
      <c r="BD52" s="6"/>
      <c r="BE52" s="6"/>
      <c r="BF52" s="6"/>
      <c r="BG52" s="6"/>
      <c r="BH52" s="6"/>
      <c r="BI52" s="6"/>
      <c r="BJ52" s="93"/>
      <c r="BK52" s="93"/>
      <c r="BL52" s="93"/>
      <c r="BM52" s="6"/>
      <c r="BN52" s="6"/>
      <c r="BO52" s="6"/>
      <c r="BP52" s="6"/>
      <c r="BQ52" s="6"/>
      <c r="BR52" s="172"/>
      <c r="BS52" s="93"/>
      <c r="BT52" s="93"/>
      <c r="BU52" s="93"/>
      <c r="BV52" s="93"/>
      <c r="BW52" s="6"/>
      <c r="BX52" s="6"/>
      <c r="BY52" s="6"/>
      <c r="BZ52" s="6"/>
      <c r="CA52" s="6"/>
      <c r="CB52" s="6"/>
      <c r="CC52" s="6"/>
      <c r="CD52" s="6"/>
      <c r="CE52" s="6"/>
      <c r="CF52" s="7"/>
    </row>
    <row r="53" ht="15" customHeight="1">
      <c r="A53" s="8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93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172"/>
      <c r="BS53" s="172"/>
      <c r="BT53" s="172"/>
      <c r="BU53" s="172"/>
      <c r="BV53" s="172"/>
      <c r="BW53" s="6"/>
      <c r="BX53" s="6"/>
      <c r="BY53" s="6"/>
      <c r="BZ53" s="6"/>
      <c r="CA53" s="6"/>
      <c r="CB53" s="6"/>
      <c r="CC53" s="6"/>
      <c r="CD53" s="6"/>
      <c r="CE53" s="6"/>
      <c r="CF53" s="7"/>
    </row>
    <row r="54" ht="15" customHeight="1">
      <c r="A54" s="8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93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172"/>
      <c r="BS54" s="172"/>
      <c r="BT54" s="172"/>
      <c r="BU54" s="172"/>
      <c r="BV54" s="172"/>
      <c r="BW54" s="6"/>
      <c r="BX54" s="6"/>
      <c r="BY54" s="6"/>
      <c r="BZ54" s="6"/>
      <c r="CA54" s="6"/>
      <c r="CB54" s="6"/>
      <c r="CC54" s="6"/>
      <c r="CD54" s="6"/>
      <c r="CE54" s="6"/>
      <c r="CF54" s="7"/>
    </row>
    <row r="55" ht="15" customHeight="1">
      <c r="A55" s="441"/>
      <c r="B55" s="142"/>
      <c r="C55" s="142"/>
      <c r="D55" s="142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2"/>
      <c r="AA55" s="142"/>
      <c r="AB55" s="142"/>
      <c r="AC55" s="142"/>
      <c r="AD55" s="142"/>
      <c r="AE55" s="142"/>
      <c r="AF55" s="142"/>
      <c r="AG55" s="442"/>
      <c r="AH55" s="142"/>
      <c r="AI55" s="142"/>
      <c r="AJ55" s="142"/>
      <c r="AK55" s="142"/>
      <c r="AL55" s="142"/>
      <c r="AM55" s="142"/>
      <c r="AN55" s="142"/>
      <c r="AO55" s="142"/>
      <c r="AP55" s="142"/>
      <c r="AQ55" s="142"/>
      <c r="AR55" s="142"/>
      <c r="AS55" s="142"/>
      <c r="AT55" s="142"/>
      <c r="AU55" s="142"/>
      <c r="AV55" s="142"/>
      <c r="AW55" s="142"/>
      <c r="AX55" s="142"/>
      <c r="AY55" s="142"/>
      <c r="AZ55" s="142"/>
      <c r="BA55" s="142"/>
      <c r="BB55" s="142"/>
      <c r="BC55" s="142"/>
      <c r="BD55" s="142"/>
      <c r="BE55" s="142"/>
      <c r="BF55" s="142"/>
      <c r="BG55" s="142"/>
      <c r="BH55" s="142"/>
      <c r="BI55" s="142"/>
      <c r="BJ55" s="142"/>
      <c r="BK55" s="142"/>
      <c r="BL55" s="142"/>
      <c r="BM55" s="142"/>
      <c r="BN55" s="142"/>
      <c r="BO55" s="142"/>
      <c r="BP55" s="142"/>
      <c r="BQ55" s="142"/>
      <c r="BR55" s="443"/>
      <c r="BS55" s="443"/>
      <c r="BT55" s="443"/>
      <c r="BU55" s="443"/>
      <c r="BV55" s="443"/>
      <c r="BW55" s="142"/>
      <c r="BX55" s="142"/>
      <c r="BY55" s="142"/>
      <c r="BZ55" s="142"/>
      <c r="CA55" s="142"/>
      <c r="CB55" s="142"/>
      <c r="CC55" s="142"/>
      <c r="CD55" s="142"/>
      <c r="CE55" s="142"/>
      <c r="CF55" s="143"/>
    </row>
  </sheetData>
  <mergeCells count="62">
    <mergeCell ref="C43:G43"/>
    <mergeCell ref="C33:G35"/>
    <mergeCell ref="C47:G47"/>
    <mergeCell ref="Q9:Q10"/>
    <mergeCell ref="K9:P10"/>
    <mergeCell ref="T25:Z27"/>
    <mergeCell ref="AH8:AH9"/>
    <mergeCell ref="AG8:AG9"/>
    <mergeCell ref="AC2:AI4"/>
    <mergeCell ref="BI28:BJ28"/>
    <mergeCell ref="AO11:AO12"/>
    <mergeCell ref="K34:P35"/>
    <mergeCell ref="B14:H20"/>
    <mergeCell ref="AS11:AS12"/>
    <mergeCell ref="AQ11:AQ12"/>
    <mergeCell ref="T2:Z4"/>
    <mergeCell ref="AP11:AP12"/>
    <mergeCell ref="AL34:AT36"/>
    <mergeCell ref="AL2:AT4"/>
    <mergeCell ref="AI8:AI9"/>
    <mergeCell ref="AT11:AT12"/>
    <mergeCell ref="BV13:BV14"/>
    <mergeCell ref="AQ40:AQ41"/>
    <mergeCell ref="E6:G7"/>
    <mergeCell ref="AS40:AS41"/>
    <mergeCell ref="C23:G25"/>
    <mergeCell ref="BC9:BC10"/>
    <mergeCell ref="BB9:BB10"/>
    <mergeCell ref="AW29:BC31"/>
    <mergeCell ref="BL12:BL13"/>
    <mergeCell ref="BA9:BA10"/>
    <mergeCell ref="AW2:BC4"/>
    <mergeCell ref="BC42:BC43"/>
    <mergeCell ref="AR11:AR12"/>
    <mergeCell ref="C28:G32"/>
    <mergeCell ref="BF2:BL4"/>
    <mergeCell ref="CF13:CF14"/>
    <mergeCell ref="BT13:BT14"/>
    <mergeCell ref="AO40:AO41"/>
    <mergeCell ref="C42:G42"/>
    <mergeCell ref="CE13:CE14"/>
    <mergeCell ref="CD13:CD14"/>
    <mergeCell ref="BK12:BK13"/>
    <mergeCell ref="BY2:CF4"/>
    <mergeCell ref="CB13:CB14"/>
    <mergeCell ref="BJ12:BJ13"/>
    <mergeCell ref="CA13:CA14"/>
    <mergeCell ref="BZ13:BZ14"/>
    <mergeCell ref="BA42:BA43"/>
    <mergeCell ref="BC34:BC35"/>
    <mergeCell ref="C44:G44"/>
    <mergeCell ref="BB34:BB35"/>
    <mergeCell ref="BS13:BS14"/>
    <mergeCell ref="Q34:Q35"/>
    <mergeCell ref="K2:Q4"/>
    <mergeCell ref="CC13:CC14"/>
    <mergeCell ref="BO2:BV4"/>
    <mergeCell ref="BA34:BA35"/>
    <mergeCell ref="BR13:BR14"/>
    <mergeCell ref="BB42:BB43"/>
    <mergeCell ref="BU13:BU14"/>
    <mergeCell ref="BY13:BY14"/>
  </mergeCells>
  <pageMargins left="0" right="0" top="0" bottom="0" header="0.314961" footer="0.314961"/>
  <pageSetup firstPageNumber="1" fitToHeight="1" fitToWidth="1" scale="93" useFirstPageNumber="0" orientation="portrait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